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250" windowHeight="12435" tabRatio="818" activeTab="5"/>
  </bookViews>
  <sheets>
    <sheet name="Титульный" sheetId="7" r:id="rId1"/>
    <sheet name="Раздел 1" sheetId="2" r:id="rId2"/>
    <sheet name="Раздел 2" sheetId="4" r:id="rId3"/>
    <sheet name="Раздел 3" sheetId="5" r:id="rId4"/>
    <sheet name="Раздел 4" sheetId="6" r:id="rId5"/>
    <sheet name="Раздел 4 (2)" sheetId="8" r:id="rId6"/>
  </sheets>
  <externalReferences>
    <externalReference r:id="rId7"/>
    <externalReference r:id="rId8"/>
  </externalReferences>
  <definedNames>
    <definedName name="_xlnm.Print_Area" localSheetId="1">'Раздел 1'!$A$1:$H$190</definedName>
    <definedName name="_xlnm.Print_Area" localSheetId="2">'Раздел 2'!$A$1:$J$51</definedName>
    <definedName name="_xlnm.Print_Area" localSheetId="4">'Раздел 4'!$A$1:$C$19</definedName>
    <definedName name="_xlnm.Print_Area" localSheetId="5">'Раздел 4 (2)'!$A$1:$C$19</definedName>
    <definedName name="_xlnm.Print_Area" localSheetId="0">Титульный!$A$1:$G$26</definedName>
  </definedNames>
  <calcPr calcId="145621"/>
</workbook>
</file>

<file path=xl/calcChain.xml><?xml version="1.0" encoding="utf-8"?>
<calcChain xmlns="http://schemas.openxmlformats.org/spreadsheetml/2006/main">
  <c r="I48" i="4"/>
  <c r="H48"/>
  <c r="G48"/>
  <c r="I44"/>
  <c r="H44"/>
  <c r="G44"/>
  <c r="J38"/>
  <c r="I38"/>
  <c r="H38"/>
  <c r="G38"/>
  <c r="J37"/>
  <c r="I37"/>
  <c r="H37"/>
  <c r="G37"/>
  <c r="J34"/>
  <c r="I34"/>
  <c r="H34"/>
  <c r="G34"/>
  <c r="J29"/>
  <c r="I29"/>
  <c r="H29"/>
  <c r="G29"/>
  <c r="J23"/>
  <c r="I23"/>
  <c r="H23"/>
  <c r="G23"/>
  <c r="J22"/>
  <c r="I22"/>
  <c r="H22"/>
  <c r="G22"/>
  <c r="J16"/>
  <c r="I16"/>
  <c r="H16"/>
  <c r="G16"/>
  <c r="J15"/>
  <c r="I15"/>
  <c r="H15"/>
  <c r="G15"/>
  <c r="J14"/>
  <c r="I14"/>
  <c r="H14"/>
  <c r="G14"/>
  <c r="G13"/>
  <c r="J8"/>
  <c r="I8"/>
  <c r="H8"/>
  <c r="G8"/>
  <c r="J7"/>
  <c r="I7"/>
  <c r="H7"/>
  <c r="G7"/>
  <c r="J6"/>
  <c r="I6"/>
  <c r="H6"/>
  <c r="G6"/>
  <c r="M4"/>
  <c r="J4"/>
  <c r="I4"/>
  <c r="H4"/>
  <c r="G4"/>
  <c r="G190" i="2"/>
  <c r="F190"/>
  <c r="E190"/>
  <c r="G189"/>
  <c r="F189"/>
  <c r="E189"/>
  <c r="G188"/>
  <c r="F188"/>
  <c r="E188"/>
  <c r="G187"/>
  <c r="F187"/>
  <c r="E187"/>
  <c r="G186"/>
  <c r="F186"/>
  <c r="E186"/>
  <c r="G185"/>
  <c r="F185"/>
  <c r="E185"/>
  <c r="H184"/>
  <c r="G184"/>
  <c r="F184"/>
  <c r="E184"/>
  <c r="G183"/>
  <c r="F183"/>
  <c r="E183"/>
  <c r="G182"/>
  <c r="F182"/>
  <c r="E182"/>
  <c r="G181"/>
  <c r="F181"/>
  <c r="E181"/>
  <c r="H180"/>
  <c r="G180"/>
  <c r="F180"/>
  <c r="E180"/>
  <c r="G179"/>
  <c r="F179"/>
  <c r="E179"/>
  <c r="G178"/>
  <c r="F178"/>
  <c r="E178"/>
  <c r="G177"/>
  <c r="F177"/>
  <c r="E177"/>
  <c r="G176"/>
  <c r="F176"/>
  <c r="E176"/>
  <c r="H175"/>
  <c r="G175"/>
  <c r="F175"/>
  <c r="E175"/>
  <c r="G174"/>
  <c r="F174"/>
  <c r="E174"/>
  <c r="G173"/>
  <c r="F173"/>
  <c r="E173"/>
  <c r="H172"/>
  <c r="G172"/>
  <c r="F172"/>
  <c r="E172"/>
  <c r="H171"/>
  <c r="G171"/>
  <c r="F171"/>
  <c r="E171"/>
  <c r="G170"/>
  <c r="F170"/>
  <c r="E170"/>
  <c r="H169"/>
  <c r="G169"/>
  <c r="F169"/>
  <c r="E169"/>
  <c r="H168"/>
  <c r="G168"/>
  <c r="F168"/>
  <c r="E168"/>
  <c r="G167"/>
  <c r="F167"/>
  <c r="E167"/>
  <c r="G166"/>
  <c r="F166"/>
  <c r="E166"/>
  <c r="G165"/>
  <c r="F165"/>
  <c r="E165"/>
  <c r="G164"/>
  <c r="F164"/>
  <c r="E164"/>
  <c r="G163"/>
  <c r="F163"/>
  <c r="E163"/>
  <c r="G162"/>
  <c r="F162"/>
  <c r="E162"/>
  <c r="G161"/>
  <c r="F161"/>
  <c r="E161"/>
  <c r="G160"/>
  <c r="F160"/>
  <c r="E160"/>
  <c r="G159"/>
  <c r="F159"/>
  <c r="E159"/>
  <c r="G158"/>
  <c r="F158"/>
  <c r="E158"/>
  <c r="H157"/>
  <c r="G157"/>
  <c r="F157"/>
  <c r="E157"/>
  <c r="G156"/>
  <c r="F156"/>
  <c r="E156"/>
  <c r="G155"/>
  <c r="F155"/>
  <c r="E155"/>
  <c r="G154"/>
  <c r="F154"/>
  <c r="E154"/>
  <c r="G153"/>
  <c r="F153"/>
  <c r="E153"/>
  <c r="G152"/>
  <c r="F152"/>
  <c r="E152"/>
  <c r="G151"/>
  <c r="F151"/>
  <c r="E151"/>
  <c r="G150"/>
  <c r="F150"/>
  <c r="E150"/>
  <c r="G149"/>
  <c r="F149"/>
  <c r="E149"/>
  <c r="G148"/>
  <c r="F148"/>
  <c r="E148"/>
  <c r="G147"/>
  <c r="F147"/>
  <c r="E147"/>
  <c r="G146"/>
  <c r="F146"/>
  <c r="E146"/>
  <c r="G145"/>
  <c r="F145"/>
  <c r="E145"/>
  <c r="H144"/>
  <c r="G144"/>
  <c r="F144"/>
  <c r="E144"/>
  <c r="E142" s="1"/>
  <c r="G143"/>
  <c r="F143"/>
  <c r="E143"/>
  <c r="H142"/>
  <c r="G142"/>
  <c r="F142"/>
  <c r="G141"/>
  <c r="F141"/>
  <c r="E141"/>
  <c r="G140"/>
  <c r="F140"/>
  <c r="E140"/>
  <c r="G139"/>
  <c r="F139"/>
  <c r="E139"/>
  <c r="G138"/>
  <c r="F138"/>
  <c r="E138"/>
  <c r="G137"/>
  <c r="F137"/>
  <c r="E137"/>
  <c r="G136"/>
  <c r="F136"/>
  <c r="E136"/>
  <c r="G135"/>
  <c r="F135"/>
  <c r="F129" s="1"/>
  <c r="F123" s="1"/>
  <c r="E135"/>
  <c r="G134"/>
  <c r="F134"/>
  <c r="E134"/>
  <c r="E129" s="1"/>
  <c r="G133"/>
  <c r="F133"/>
  <c r="E133"/>
  <c r="G132"/>
  <c r="F132"/>
  <c r="E132"/>
  <c r="G131"/>
  <c r="F131"/>
  <c r="E131"/>
  <c r="G130"/>
  <c r="F130"/>
  <c r="E130"/>
  <c r="H129"/>
  <c r="G129"/>
  <c r="G123" s="1"/>
  <c r="G70" s="1"/>
  <c r="G128"/>
  <c r="F128"/>
  <c r="E128"/>
  <c r="G127"/>
  <c r="F127"/>
  <c r="E127"/>
  <c r="G126"/>
  <c r="F126"/>
  <c r="E126"/>
  <c r="G125"/>
  <c r="F125"/>
  <c r="E125"/>
  <c r="H124"/>
  <c r="G124"/>
  <c r="F124"/>
  <c r="E124"/>
  <c r="H123"/>
  <c r="G122"/>
  <c r="F122"/>
  <c r="E122"/>
  <c r="G121"/>
  <c r="F121"/>
  <c r="E121"/>
  <c r="H120"/>
  <c r="G120"/>
  <c r="F120"/>
  <c r="E120"/>
  <c r="H119"/>
  <c r="G119"/>
  <c r="F119"/>
  <c r="E119"/>
  <c r="G118"/>
  <c r="F118"/>
  <c r="E118"/>
  <c r="G117"/>
  <c r="F117"/>
  <c r="E117"/>
  <c r="G116"/>
  <c r="F116"/>
  <c r="E116"/>
  <c r="H115"/>
  <c r="G115"/>
  <c r="F115"/>
  <c r="E115"/>
  <c r="G114"/>
  <c r="F114"/>
  <c r="E114"/>
  <c r="G113"/>
  <c r="F113"/>
  <c r="E113"/>
  <c r="G112"/>
  <c r="F112"/>
  <c r="E112"/>
  <c r="G111"/>
  <c r="F111"/>
  <c r="E111"/>
  <c r="H110"/>
  <c r="G110"/>
  <c r="F110"/>
  <c r="E110"/>
  <c r="G109"/>
  <c r="F109"/>
  <c r="E109"/>
  <c r="H108"/>
  <c r="G108"/>
  <c r="F108"/>
  <c r="E108"/>
  <c r="G107"/>
  <c r="F107"/>
  <c r="E107"/>
  <c r="H106"/>
  <c r="G106"/>
  <c r="F106"/>
  <c r="E106"/>
  <c r="H105"/>
  <c r="G105"/>
  <c r="F105"/>
  <c r="E105"/>
  <c r="G104"/>
  <c r="F104"/>
  <c r="E104"/>
  <c r="G103"/>
  <c r="F103"/>
  <c r="E103"/>
  <c r="G102"/>
  <c r="F102"/>
  <c r="E102"/>
  <c r="G101"/>
  <c r="F101"/>
  <c r="E101"/>
  <c r="H100"/>
  <c r="G100"/>
  <c r="F100"/>
  <c r="E100"/>
  <c r="G99"/>
  <c r="F99"/>
  <c r="E99"/>
  <c r="G98"/>
  <c r="F98"/>
  <c r="E98"/>
  <c r="H97"/>
  <c r="G97"/>
  <c r="F97"/>
  <c r="E97"/>
  <c r="H96"/>
  <c r="G96"/>
  <c r="F96"/>
  <c r="E96"/>
  <c r="G95"/>
  <c r="F95"/>
  <c r="F93" s="1"/>
  <c r="E95"/>
  <c r="E93" s="1"/>
  <c r="G94"/>
  <c r="F94"/>
  <c r="E94"/>
  <c r="H93"/>
  <c r="G93"/>
  <c r="G92"/>
  <c r="F92"/>
  <c r="E92"/>
  <c r="G91"/>
  <c r="F91"/>
  <c r="E91"/>
  <c r="G90"/>
  <c r="F90"/>
  <c r="E90"/>
  <c r="H89"/>
  <c r="G89"/>
  <c r="G88"/>
  <c r="F88"/>
  <c r="E88"/>
  <c r="G87"/>
  <c r="F87"/>
  <c r="E87"/>
  <c r="E85" s="1"/>
  <c r="G86"/>
  <c r="F86"/>
  <c r="E86"/>
  <c r="H85"/>
  <c r="G85"/>
  <c r="F85"/>
  <c r="G84"/>
  <c r="F84"/>
  <c r="E84"/>
  <c r="G83"/>
  <c r="G81" s="1"/>
  <c r="F83"/>
  <c r="E83"/>
  <c r="E81" s="1"/>
  <c r="G82"/>
  <c r="F82"/>
  <c r="E82"/>
  <c r="H81"/>
  <c r="F81"/>
  <c r="G80"/>
  <c r="F80"/>
  <c r="E80"/>
  <c r="G79"/>
  <c r="F79"/>
  <c r="E79"/>
  <c r="G78"/>
  <c r="F78"/>
  <c r="E78"/>
  <c r="G77"/>
  <c r="F77"/>
  <c r="E77"/>
  <c r="G76"/>
  <c r="F76"/>
  <c r="E76"/>
  <c r="G75"/>
  <c r="F75"/>
  <c r="E75"/>
  <c r="G74"/>
  <c r="F74"/>
  <c r="E74"/>
  <c r="G73"/>
  <c r="F73"/>
  <c r="E73"/>
  <c r="H72"/>
  <c r="G72"/>
  <c r="F72"/>
  <c r="E72"/>
  <c r="H71"/>
  <c r="G71"/>
  <c r="H70"/>
  <c r="G69"/>
  <c r="F69"/>
  <c r="F65" s="1"/>
  <c r="E69"/>
  <c r="E65" s="1"/>
  <c r="G68"/>
  <c r="F68"/>
  <c r="E68"/>
  <c r="G67"/>
  <c r="F67"/>
  <c r="E67"/>
  <c r="G66"/>
  <c r="F66"/>
  <c r="E66"/>
  <c r="H65"/>
  <c r="G65"/>
  <c r="G64"/>
  <c r="F64"/>
  <c r="E64"/>
  <c r="G63"/>
  <c r="F63"/>
  <c r="E63"/>
  <c r="G62"/>
  <c r="F62"/>
  <c r="E62"/>
  <c r="H61"/>
  <c r="G61"/>
  <c r="F61"/>
  <c r="E61"/>
  <c r="G60"/>
  <c r="F60"/>
  <c r="E60"/>
  <c r="G59"/>
  <c r="F59"/>
  <c r="E59"/>
  <c r="G58"/>
  <c r="F58"/>
  <c r="E58"/>
  <c r="G57"/>
  <c r="F57"/>
  <c r="E57"/>
  <c r="H56"/>
  <c r="G56"/>
  <c r="F56"/>
  <c r="E56"/>
  <c r="H55"/>
  <c r="G55"/>
  <c r="F55"/>
  <c r="E55"/>
  <c r="G54"/>
  <c r="F54"/>
  <c r="E54"/>
  <c r="G53"/>
  <c r="F53"/>
  <c r="E53"/>
  <c r="H52"/>
  <c r="G52"/>
  <c r="F52"/>
  <c r="E52"/>
  <c r="H51"/>
  <c r="G51"/>
  <c r="F51"/>
  <c r="E51"/>
  <c r="G50"/>
  <c r="F50"/>
  <c r="F48" s="1"/>
  <c r="F45" s="1"/>
  <c r="E50"/>
  <c r="E48" s="1"/>
  <c r="G49"/>
  <c r="F49"/>
  <c r="E49"/>
  <c r="H48"/>
  <c r="G48"/>
  <c r="G47"/>
  <c r="F47"/>
  <c r="E47"/>
  <c r="G46"/>
  <c r="F46"/>
  <c r="E46"/>
  <c r="H45"/>
  <c r="G45"/>
  <c r="G44"/>
  <c r="F44"/>
  <c r="E44"/>
  <c r="G43"/>
  <c r="F43"/>
  <c r="E43"/>
  <c r="G42"/>
  <c r="F42"/>
  <c r="E42"/>
  <c r="H41"/>
  <c r="G41"/>
  <c r="F41"/>
  <c r="E41"/>
  <c r="G40"/>
  <c r="F40"/>
  <c r="E40"/>
  <c r="G39"/>
  <c r="F39"/>
  <c r="E39"/>
  <c r="G38"/>
  <c r="F38"/>
  <c r="E38"/>
  <c r="G37"/>
  <c r="F37"/>
  <c r="E37"/>
  <c r="G36"/>
  <c r="F36"/>
  <c r="E36"/>
  <c r="G35"/>
  <c r="F35"/>
  <c r="E35"/>
  <c r="G34"/>
  <c r="F34"/>
  <c r="E34"/>
  <c r="G33"/>
  <c r="F33"/>
  <c r="E33"/>
  <c r="H32"/>
  <c r="G32"/>
  <c r="F32"/>
  <c r="E32"/>
  <c r="G31"/>
  <c r="F31"/>
  <c r="E31"/>
  <c r="G30"/>
  <c r="F30"/>
  <c r="E30"/>
  <c r="H29"/>
  <c r="G29"/>
  <c r="F29"/>
  <c r="E29"/>
  <c r="H28"/>
  <c r="G28"/>
  <c r="F28"/>
  <c r="E28"/>
  <c r="G27"/>
  <c r="F27"/>
  <c r="E27"/>
  <c r="G26"/>
  <c r="F26"/>
  <c r="E26"/>
  <c r="H25"/>
  <c r="G25"/>
  <c r="F25"/>
  <c r="E25"/>
  <c r="G24"/>
  <c r="F24"/>
  <c r="E24"/>
  <c r="G23"/>
  <c r="F23"/>
  <c r="E23"/>
  <c r="E21" s="1"/>
  <c r="G22"/>
  <c r="F22"/>
  <c r="E22"/>
  <c r="H21"/>
  <c r="G21"/>
  <c r="F21"/>
  <c r="G20"/>
  <c r="F20"/>
  <c r="E20"/>
  <c r="G19"/>
  <c r="F19"/>
  <c r="E19"/>
  <c r="G18"/>
  <c r="F18"/>
  <c r="E18"/>
  <c r="G17"/>
  <c r="F17"/>
  <c r="E17"/>
  <c r="H16"/>
  <c r="G16"/>
  <c r="F16"/>
  <c r="E16"/>
  <c r="H15"/>
  <c r="G15"/>
  <c r="F15"/>
  <c r="H14"/>
  <c r="G14"/>
  <c r="F14"/>
  <c r="G13"/>
  <c r="F13"/>
  <c r="E13"/>
  <c r="H12"/>
  <c r="G12"/>
  <c r="F12"/>
  <c r="G11"/>
  <c r="F11"/>
  <c r="E11"/>
  <c r="G10"/>
  <c r="F10"/>
  <c r="E10"/>
  <c r="G9"/>
  <c r="F9"/>
  <c r="E9"/>
  <c r="G8"/>
  <c r="F8"/>
  <c r="E8"/>
  <c r="H7"/>
  <c r="G7"/>
  <c r="F7"/>
  <c r="E7"/>
  <c r="H6"/>
  <c r="G6"/>
  <c r="H5"/>
  <c r="E4"/>
  <c r="F89" l="1"/>
  <c r="F71" s="1"/>
  <c r="F70" s="1"/>
  <c r="F6"/>
  <c r="E45"/>
  <c r="E123"/>
  <c r="E89"/>
  <c r="E71" s="1"/>
  <c r="E15"/>
  <c r="E14" s="1"/>
  <c r="E12" s="1"/>
  <c r="E6" s="1"/>
  <c r="E70" l="1"/>
  <c r="E5"/>
  <c r="F4" s="1"/>
  <c r="F5" s="1"/>
  <c r="G4" s="1"/>
  <c r="G5" s="1"/>
  <c r="C6" i="5" l="1"/>
  <c r="C7"/>
  <c r="C8"/>
  <c r="C9"/>
  <c r="C10"/>
  <c r="C11"/>
  <c r="C12"/>
  <c r="C13"/>
  <c r="C14"/>
  <c r="C15"/>
  <c r="C16"/>
  <c r="C17"/>
  <c r="C18"/>
  <c r="C19"/>
  <c r="C5"/>
</calcChain>
</file>

<file path=xl/sharedStrings.xml><?xml version="1.0" encoding="utf-8"?>
<sst xmlns="http://schemas.openxmlformats.org/spreadsheetml/2006/main" count="762" uniqueCount="419">
  <si>
    <t>Дата</t>
  </si>
  <si>
    <t>Дата утверждения предыдущего плана</t>
  </si>
  <si>
    <t>по Сводному реестру</t>
  </si>
  <si>
    <t>00100075</t>
  </si>
  <si>
    <t>глава по БК</t>
  </si>
  <si>
    <t>075</t>
  </si>
  <si>
    <t>ИНН</t>
  </si>
  <si>
    <t>КПП</t>
  </si>
  <si>
    <t>по ОКЕИ</t>
  </si>
  <si>
    <t>383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</si>
  <si>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</si>
  <si>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</si>
  <si>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</si>
  <si>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</si>
  <si>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за пределами планового периода</t>
  </si>
  <si>
    <t>Остаток средств на начало текущего финансового года</t>
  </si>
  <si>
    <t>x</t>
  </si>
  <si>
    <t>Остаток средств на конец текущего финансового года</t>
  </si>
  <si>
    <t>120</t>
  </si>
  <si>
    <t xml:space="preserve">    доходы от оказания услуг, работ, компенсации затрат учреждений, всего</t>
  </si>
  <si>
    <t>130</t>
  </si>
  <si>
    <t xml:space="preserve">        в том числе: от образовательной деятельности</t>
  </si>
  <si>
    <t xml:space="preserve">            в том числе: от реализации основных общеобразовательных программ</t>
  </si>
  <si>
    <t xml:space="preserve">                в том числе: от реализации образовательных программ дошкольного образования</t>
  </si>
  <si>
    <t xml:space="preserve">                от реализации образовательных программ начального общего образования</t>
  </si>
  <si>
    <t xml:space="preserve">                от реализации образовательных программ основного общего образования</t>
  </si>
  <si>
    <t xml:space="preserve">                от реализации образовательных программ среднего общего образования</t>
  </si>
  <si>
    <t xml:space="preserve">            от реализации основных профессиональных образовательных программ</t>
  </si>
  <si>
    <t xml:space="preserve">                в том числе: от реализации образовательных программ среднего профессионального образования</t>
  </si>
  <si>
    <t xml:space="preserve">                от реализации образовательных программ высшего образования</t>
  </si>
  <si>
    <t xml:space="preserve">            от реализации основных программ профессионального обучения</t>
  </si>
  <si>
    <t xml:space="preserve">            от реализации дополнительных образовательных программ</t>
  </si>
  <si>
    <t xml:space="preserve">                в том числе: от реализации дополнительных общеобразовательных программ</t>
  </si>
  <si>
    <t xml:space="preserve">                от реализации дополнительных профессиональных программ</t>
  </si>
  <si>
    <t xml:space="preserve">        от научной (научно - исследовательской) деятельности</t>
  </si>
  <si>
    <t xml:space="preserve">            в том числе: от научных исследований и разработок</t>
  </si>
  <si>
    <t xml:space="preserve">                в том числе: от фундаментальных исследований</t>
  </si>
  <si>
    <t xml:space="preserve">            от научно-технических услуг</t>
  </si>
  <si>
    <t xml:space="preserve">                из них: от разработки научно-проектной и проектной документации</t>
  </si>
  <si>
    <t xml:space="preserve">             от иной научной (научно-исследовательской) деятельности</t>
  </si>
  <si>
    <t xml:space="preserve">        от проектно-изыскательских работ</t>
  </si>
  <si>
    <t xml:space="preserve">        от прочих видов деятельности</t>
  </si>
  <si>
    <t xml:space="preserve">            из них: от подготовки научных кадров (в докторантуре)</t>
  </si>
  <si>
    <t xml:space="preserve">    доходы от штрафов, пеней, иных сумм принудительного изъятия, всего</t>
  </si>
  <si>
    <t>140</t>
  </si>
  <si>
    <t xml:space="preserve">    безвозмездные денежные поступления, всего</t>
  </si>
  <si>
    <t>150</t>
  </si>
  <si>
    <t xml:space="preserve">    прочие доходы, всего</t>
  </si>
  <si>
    <t>180</t>
  </si>
  <si>
    <t xml:space="preserve">    доходы от операций с активами, всего</t>
  </si>
  <si>
    <t>х</t>
  </si>
  <si>
    <t>410</t>
  </si>
  <si>
    <t>420</t>
  </si>
  <si>
    <t>440</t>
  </si>
  <si>
    <t xml:space="preserve">    прочие поступления, всего</t>
  </si>
  <si>
    <t>510</t>
  </si>
  <si>
    <t xml:space="preserve">        в том числе: оплата труда</t>
  </si>
  <si>
    <t>111</t>
  </si>
  <si>
    <t xml:space="preserve">            в том числе: педагогических работников</t>
  </si>
  <si>
    <t xml:space="preserve">            профессорско-преподавательского состава</t>
  </si>
  <si>
    <t xml:space="preserve">            научных работников</t>
  </si>
  <si>
    <t xml:space="preserve">                из них: научных сотрудников </t>
  </si>
  <si>
    <t xml:space="preserve">            прочего основного персонала</t>
  </si>
  <si>
    <t xml:space="preserve">            административно-управленческого персонала</t>
  </si>
  <si>
    <t xml:space="preserve">            вспомогательного персонала</t>
  </si>
  <si>
    <t xml:space="preserve">        прочие выплаты персоналу, в том числе компенсационного характера</t>
  </si>
  <si>
    <t>112</t>
  </si>
  <si>
    <t xml:space="preserve">        иные выплаты, за исключением фонда оплаты труда учреждения, для выполнения отдельных полномочий</t>
  </si>
  <si>
    <t>113</t>
  </si>
  <si>
    <t xml:space="preserve">        взносы по обязательному социальному страхованию на выплаты по оплате труда работников и иные выплаты работникам учреждений, всего</t>
  </si>
  <si>
    <t>119</t>
  </si>
  <si>
    <t xml:space="preserve">        расходы на выплаты персоналу в сфере национальной безопасности, правоохранительной деятельности и обороны</t>
  </si>
  <si>
    <t xml:space="preserve">            в том числе: денежное довольствие военнослужащих и сотрудников, имеющих специальные звания</t>
  </si>
  <si>
    <t>131</t>
  </si>
  <si>
    <t xml:space="preserve">            расходы на выплаты военнослужащим и сотрудникам, имеющим специальные звания, зависящие от размера денежного довольствия</t>
  </si>
  <si>
    <t>133</t>
  </si>
  <si>
    <t xml:space="preserve">            иные выплаты военнослужащим и сотрудникам, имеющим специальные звания</t>
  </si>
  <si>
    <t>134</t>
  </si>
  <si>
    <t xml:space="preserve">            страховые взносы на обязательное социальное страхование в части выплат персоналу, подлежащих обложению страховыми взносами</t>
  </si>
  <si>
    <t>139</t>
  </si>
  <si>
    <t xml:space="preserve">                на иные выплаты гражданским лицам (денежное содержание)</t>
  </si>
  <si>
    <t>21542</t>
  </si>
  <si>
    <t xml:space="preserve">    социальные и иные выплаты населению, всего</t>
  </si>
  <si>
    <t>300</t>
  </si>
  <si>
    <t xml:space="preserve">        в том числе: социальные выплаты гражданам, кроме публичных нормативных социальных выплат</t>
  </si>
  <si>
    <t>320</t>
  </si>
  <si>
    <t xml:space="preserve">            из них: пособия, компенсации и иные социальные выплаты гражданам, кроме публичных нормативных обязательств</t>
  </si>
  <si>
    <t>321</t>
  </si>
  <si>
    <t xml:space="preserve">            приобретение товаров, работ, услуг в пользу граждан в целях их социального обеспечения</t>
  </si>
  <si>
    <t>323</t>
  </si>
  <si>
    <t xml:space="preserve">        выплата стипендий, осуществление иных расходов на социальную поддержку обучающихся за счет средств стипендиального фонда</t>
  </si>
  <si>
    <t>340</t>
  </si>
  <si>
    <t xml:space="preserve">        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</si>
  <si>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350</t>
  </si>
  <si>
    <t xml:space="preserve">        иные выплаты населению</t>
  </si>
  <si>
    <t>360</t>
  </si>
  <si>
    <t xml:space="preserve">    уплата налогов, сборов и иных платежей, всего</t>
  </si>
  <si>
    <t>850</t>
  </si>
  <si>
    <t xml:space="preserve">        из них: налог на имущество организаций и земельный налог</t>
  </si>
  <si>
    <t>851</t>
  </si>
  <si>
    <t xml:space="preserve">        иные налоги (включаемые в состав расходов) в бюджеты бюджетной системы Российской Федерации, а также государственная пошлина</t>
  </si>
  <si>
    <t>852</t>
  </si>
  <si>
    <t xml:space="preserve">        уплата штрафов (в том числе административных), пеней, иных платежей</t>
  </si>
  <si>
    <t>853</t>
  </si>
  <si>
    <t xml:space="preserve">    безвозмездные перечисления организациям и физическим лицам, всего</t>
  </si>
  <si>
    <t xml:space="preserve">        из них: гранты, предоставляемые другим организациям и физическим лицам</t>
  </si>
  <si>
    <t>810</t>
  </si>
  <si>
    <t xml:space="preserve">        взносы в международные организации</t>
  </si>
  <si>
    <t>862</t>
  </si>
  <si>
    <t xml:space="preserve">        платежи в целях обеспечения реализации соглашений с правительствами иностранных государств и международными организациями</t>
  </si>
  <si>
    <t>863</t>
  </si>
  <si>
    <t xml:space="preserve">    прочие выплаты (кроме выплат на закупку товаров, работ, услуг)</t>
  </si>
  <si>
    <t xml:space="preserve">        из них: 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</si>
  <si>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831</t>
  </si>
  <si>
    <t xml:space="preserve">    расходы на закупку товаров, работ, услуг, всего</t>
  </si>
  <si>
    <t>241</t>
  </si>
  <si>
    <t xml:space="preserve">            в том числе: прочие работы, услуги</t>
  </si>
  <si>
    <t>226</t>
  </si>
  <si>
    <t xml:space="preserve">            увеличение стоимости нематериальных активов</t>
  </si>
  <si>
    <t xml:space="preserve">            увеличение стоимости неисключительных прав на результаты интеллектуальной деятельности с неопределенным сроком полезного использования</t>
  </si>
  <si>
    <t>352</t>
  </si>
  <si>
    <t xml:space="preserve">            увеличение стоимости неисключительных прав на результаты интеллектуальной деятельности с определенным сроком полезного использования</t>
  </si>
  <si>
    <t>353</t>
  </si>
  <si>
    <t xml:space="preserve">        закупку товаров, работ, услуг в целях капитального ремонта государственного (муниципального) имущества</t>
  </si>
  <si>
    <t>243</t>
  </si>
  <si>
    <t xml:space="preserve">            в том числе: транспортные услуги</t>
  </si>
  <si>
    <t>222</t>
  </si>
  <si>
    <t xml:space="preserve">            арендная плата за пользование имуществом (за исключением земельных участков и других обособленных природных объектов)</t>
  </si>
  <si>
    <t>224</t>
  </si>
  <si>
    <t xml:space="preserve">            работы, услуги по содержанию имущества</t>
  </si>
  <si>
    <t>225</t>
  </si>
  <si>
    <t xml:space="preserve">            прочие работы, услуги</t>
  </si>
  <si>
    <t xml:space="preserve">            услуги, работы для целей капитальных вложений</t>
  </si>
  <si>
    <t>228</t>
  </si>
  <si>
    <t xml:space="preserve">            иные выплаты текущего характера физическим лицам</t>
  </si>
  <si>
    <t>296</t>
  </si>
  <si>
    <t xml:space="preserve">            иные выплаты текущего характера организациям</t>
  </si>
  <si>
    <t>297</t>
  </si>
  <si>
    <t xml:space="preserve">            увеличение стоимости основных средств</t>
  </si>
  <si>
    <t>310</t>
  </si>
  <si>
    <t xml:space="preserve">            увеличение стоимости строительных материалов</t>
  </si>
  <si>
    <t>344</t>
  </si>
  <si>
    <t xml:space="preserve">            увеличение стоимости прочих оборотных запасов (материалов)</t>
  </si>
  <si>
    <t>346</t>
  </si>
  <si>
    <t xml:space="preserve">        прочую закупку товаров, работ и услуг, всего</t>
  </si>
  <si>
    <t>244</t>
  </si>
  <si>
    <t xml:space="preserve">            в том числе: прочие несоциальные выплаты персоналу в натуральной форме</t>
  </si>
  <si>
    <t>214</t>
  </si>
  <si>
    <t>220</t>
  </si>
  <si>
    <t>221</t>
  </si>
  <si>
    <t xml:space="preserve">                коммунальные услуги</t>
  </si>
  <si>
    <t>223</t>
  </si>
  <si>
    <t>227</t>
  </si>
  <si>
    <t>229</t>
  </si>
  <si>
    <t>267</t>
  </si>
  <si>
    <t xml:space="preserve">                увеличение стоимости лекарственных препаратов и материалов, применяемых в медицинских целях</t>
  </si>
  <si>
    <t>341</t>
  </si>
  <si>
    <t xml:space="preserve">                увеличение стоимости продуктов питания</t>
  </si>
  <si>
    <t>342</t>
  </si>
  <si>
    <t xml:space="preserve">                увеличение стоимости горюче-смазочных материалов</t>
  </si>
  <si>
    <t>343</t>
  </si>
  <si>
    <t xml:space="preserve">                увеличение стоимости строительных материалов</t>
  </si>
  <si>
    <t xml:space="preserve">                увеличение стоимости мягкого инвентаря</t>
  </si>
  <si>
    <t>345</t>
  </si>
  <si>
    <t xml:space="preserve">                увеличение стоимости прочих материальных запасов</t>
  </si>
  <si>
    <t xml:space="preserve">                увеличение стоимости материальных запасов для целей капитальных вложений</t>
  </si>
  <si>
    <t>347</t>
  </si>
  <si>
    <t xml:space="preserve">                увеличение стоимости прочих материальных запасов однократного применения</t>
  </si>
  <si>
    <t>349</t>
  </si>
  <si>
    <t>26400</t>
  </si>
  <si>
    <t>26410</t>
  </si>
  <si>
    <t>26411</t>
  </si>
  <si>
    <t>26412</t>
  </si>
  <si>
    <t>26420</t>
  </si>
  <si>
    <t>26430</t>
  </si>
  <si>
    <t>26440</t>
  </si>
  <si>
    <t xml:space="preserve">        капитальные вложения в объекты государственной (муниципальной) собственности, всего</t>
  </si>
  <si>
    <t>26500</t>
  </si>
  <si>
    <t>400</t>
  </si>
  <si>
    <t xml:space="preserve">            в том числе:приобретение объектов недвижимого имущества государственными (муниципальными) учреждениями</t>
  </si>
  <si>
    <t>26510</t>
  </si>
  <si>
    <t>406</t>
  </si>
  <si>
    <t xml:space="preserve">            строительство (реконструкция) объектов недвижимого имущества государственными (муниципальными) учреждениями</t>
  </si>
  <si>
    <t>26520</t>
  </si>
  <si>
    <t>407</t>
  </si>
  <si>
    <t>40000</t>
  </si>
  <si>
    <t>Субсидии, предоставляемые в соответствии с абзацем вторым пункта 1 статьи 78.1 Бюджетного кодекса Российской Федерации</t>
  </si>
  <si>
    <t xml:space="preserve">                от прикладных исследований</t>
  </si>
  <si>
    <t xml:space="preserve">            от реализации товаров, работ, услуг производственного  характера</t>
  </si>
  <si>
    <t xml:space="preserve">    в том числе:на выплаты персоналу, всего</t>
  </si>
  <si>
    <t xml:space="preserve">                в том числе: на оплату труда стажеров</t>
  </si>
  <si>
    <t xml:space="preserve">        в том числе: закупку научно-исследовательских и опытно-конструкторских работ</t>
  </si>
  <si>
    <t>Прочие выплаты, всего</t>
  </si>
  <si>
    <t>№ п/п</t>
  </si>
  <si>
    <t>Год начала закупки</t>
  </si>
  <si>
    <t>Сумма</t>
  </si>
  <si>
    <t>1.</t>
  </si>
  <si>
    <t>Выплаты на закупку товаров, работ, услуг, всего</t>
  </si>
  <si>
    <t>1.1.</t>
  </si>
  <si>
    <t>1.2.</t>
  </si>
  <si>
    <t xml:space="preserve">    по контрактам (договорам), планируемым к заключению в соответствующем финансовом году без применения норм 44-ФЗ и 223-ФЗ</t>
  </si>
  <si>
    <t>1.3.</t>
  </si>
  <si>
    <t xml:space="preserve">    по контрактам (договорам), заключенным до начала текущего финансового года с учетом требований 44-ФЗ и 223-ФЗ</t>
  </si>
  <si>
    <t>1.4.</t>
  </si>
  <si>
    <t xml:space="preserve">    по контрактам (договорам), планируемым к заключению в соответствующем финансовом году с учетом требований 44-ФЗ и 223-ФЗ</t>
  </si>
  <si>
    <t>1.4.1</t>
  </si>
  <si>
    <t xml:space="preserve">        в том числе: за счет субсидий, предоставляемых на финансовое обеспечение выполнения государственного (муниципального) задания</t>
  </si>
  <si>
    <t>1.4.1.1.</t>
  </si>
  <si>
    <t xml:space="preserve">            в том числе: в соответствии с 44-ФЗ</t>
  </si>
  <si>
    <t>1.4.1.2.</t>
  </si>
  <si>
    <t xml:space="preserve">            в соответствии с 223-ФЗ</t>
  </si>
  <si>
    <t>1.4.2.</t>
  </si>
  <si>
    <t xml:space="preserve">        за счет субсидий, предоставляемых в соответствии с абзацем вторым пункта 1 статьи 78.1 Бюджетного кодекса Российской Федерации</t>
  </si>
  <si>
    <t>1.4.2.1.</t>
  </si>
  <si>
    <t>26421</t>
  </si>
  <si>
    <t>1.4.2.2.</t>
  </si>
  <si>
    <t>26422</t>
  </si>
  <si>
    <t>1.4.3.</t>
  </si>
  <si>
    <t xml:space="preserve">        за счет субсидий, предоставляемых на осуществление капитальных вложений </t>
  </si>
  <si>
    <t>1.4.4.</t>
  </si>
  <si>
    <t xml:space="preserve">        за счет средств обязательного медицинского страхования</t>
  </si>
  <si>
    <t>1.4.4.1.</t>
  </si>
  <si>
    <t>26441</t>
  </si>
  <si>
    <t>1.4.4.2.</t>
  </si>
  <si>
    <t>26442</t>
  </si>
  <si>
    <t>1.4.5.</t>
  </si>
  <si>
    <t xml:space="preserve">        за счет прочих источников финансового обеспечения</t>
  </si>
  <si>
    <t>26450</t>
  </si>
  <si>
    <t>1.4.5.1.</t>
  </si>
  <si>
    <t>26451</t>
  </si>
  <si>
    <t>1.4.5.2.</t>
  </si>
  <si>
    <t>26452</t>
  </si>
  <si>
    <t>2.</t>
  </si>
  <si>
    <t>Итого по контрактам, планируемым к заключению в соответствующем финансовом году в соответствии с 44-ФЗ, по соответствующему году закупки</t>
  </si>
  <si>
    <t>2.1</t>
  </si>
  <si>
    <t xml:space="preserve">    в том числе по году начала закупки:</t>
  </si>
  <si>
    <t>2.2</t>
  </si>
  <si>
    <t>2.3</t>
  </si>
  <si>
    <t>26530</t>
  </si>
  <si>
    <t>3.</t>
  </si>
  <si>
    <t>Итого по договорам, планируемым к заключению в соответствующем финансовом году в соответствии с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</si>
  <si>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</si>
  <si>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</si>
  <si>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</si>
  <si>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</si>
  <si>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</si>
  <si>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</si>
  <si>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</si>
  <si>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Раздел 3.Сведения о мероприятиях по капитальному ремонту</t>
  </si>
  <si>
    <t>Назначение объекта</t>
  </si>
  <si>
    <t>Расходы на мероприятие, всего:</t>
  </si>
  <si>
    <t>В том числе:</t>
  </si>
  <si>
    <t>Субсидия на выполнение государственного задания</t>
  </si>
  <si>
    <t>Приносящая доход деятельность</t>
  </si>
  <si>
    <t>Административное</t>
  </si>
  <si>
    <t>Учебное</t>
  </si>
  <si>
    <t>Предназначенное для лабораторных и научно-исследовательских подразделений</t>
  </si>
  <si>
    <t>4.</t>
  </si>
  <si>
    <t>Спортивно-оздоровительное</t>
  </si>
  <si>
    <t>5.</t>
  </si>
  <si>
    <t>Общежития</t>
  </si>
  <si>
    <t>6.</t>
  </si>
  <si>
    <t>Гостиничные и жилые</t>
  </si>
  <si>
    <t>7.</t>
  </si>
  <si>
    <t>Производственно-складское</t>
  </si>
  <si>
    <t>8.</t>
  </si>
  <si>
    <t>Библиотечно-архивное</t>
  </si>
  <si>
    <t>9.</t>
  </si>
  <si>
    <t>Общественное питание</t>
  </si>
  <si>
    <t>10.</t>
  </si>
  <si>
    <t>Медицинское</t>
  </si>
  <si>
    <t>11.</t>
  </si>
  <si>
    <t>Культурно-просветительское и музейное</t>
  </si>
  <si>
    <t>12.</t>
  </si>
  <si>
    <t>Бытовое</t>
  </si>
  <si>
    <t>13.</t>
  </si>
  <si>
    <t>Инфраструктурное</t>
  </si>
  <si>
    <t>14.</t>
  </si>
  <si>
    <t>Защитные, в том числе гражданской обороны и чрезвычайных ситуаций</t>
  </si>
  <si>
    <t>15.</t>
  </si>
  <si>
    <t>Прочее</t>
  </si>
  <si>
    <t>Раздел 4.Справочная информация</t>
  </si>
  <si>
    <t>Сумма (руб., с точностью до двух знаков после запятой - 0,00)</t>
  </si>
  <si>
    <t>Объем бюджетных инвестиций (в части переданных полномочий государственного заказчика в соответствии с Бюджетным кодексом Российской Федерации), всего:</t>
  </si>
  <si>
    <t>010</t>
  </si>
  <si>
    <t>Объем средств, в виде грантов, предоставляемых физическим лицам, всего:</t>
  </si>
  <si>
    <t>020</t>
  </si>
  <si>
    <t xml:space="preserve">    из них: гранты РФФИ </t>
  </si>
  <si>
    <t>021</t>
  </si>
  <si>
    <t/>
  </si>
  <si>
    <t>Утверждаю</t>
  </si>
  <si>
    <t>(наименование должности уполномоченного лица)</t>
  </si>
  <si>
    <t>М.П.</t>
  </si>
  <si>
    <t>(подпись, расшифровка подписи)</t>
  </si>
  <si>
    <t>Коды</t>
  </si>
  <si>
    <t>Орган осуществляющий функции и полномочия учредителя</t>
  </si>
  <si>
    <t>Министерство науки и высшего образования Российской Федерации</t>
  </si>
  <si>
    <t>Единица измерения: руб</t>
  </si>
  <si>
    <t>Руководитель финансово-экономической службы</t>
  </si>
  <si>
    <t>Исполнитель</t>
  </si>
  <si>
    <t xml:space="preserve">Учреждение (обособленное подразделение)  </t>
  </si>
  <si>
    <t>(дата)</t>
  </si>
  <si>
    <t>(подпись)</t>
  </si>
  <si>
    <t>(расшифровка подписи)</t>
  </si>
  <si>
    <t>тел.</t>
  </si>
  <si>
    <t xml:space="preserve">               оплата работ, услуг</t>
  </si>
  <si>
    <t xml:space="preserve">               услуги связи</t>
  </si>
  <si>
    <t xml:space="preserve">               транспортные услуги</t>
  </si>
  <si>
    <t xml:space="preserve">               коммунальные услуги</t>
  </si>
  <si>
    <t xml:space="preserve">               арендная плата за пользование имуществом (за исключением земельных участков и других обособленных природных объектов)</t>
  </si>
  <si>
    <t xml:space="preserve">               работы, услуги по содержанию имущества</t>
  </si>
  <si>
    <t xml:space="preserve">               прочие работы, услуги</t>
  </si>
  <si>
    <t xml:space="preserve">               страхование</t>
  </si>
  <si>
    <t xml:space="preserve">               услуги, работы для целей капитальных вложений</t>
  </si>
  <si>
    <t xml:space="preserve">               арендная плата за пользование земельными участками и другими обособленными природными объектами</t>
  </si>
  <si>
    <t xml:space="preserve">               социальные компенсации персоналу в натуральной форме</t>
  </si>
  <si>
    <t xml:space="preserve">              увеличение стоимости основных средств</t>
  </si>
  <si>
    <t xml:space="preserve">              увеличение стоимости нематериальных активов</t>
  </si>
  <si>
    <t xml:space="preserve">              увеличение стоимости материальных запасов</t>
  </si>
  <si>
    <t>ИНСТИТУТ ТЕХНОЛОГИЙ (ФИЛИАЛ) ФЕДЕРАЛЬНОГО ГОСУДАРСТВЕННОГО БЮДЖЕТНОГО ОБРАЗОВАТЕЛЬНОГО УЧРЕЖДЕНИЯ  ВЫСШЕГО ОБРАЗОВАНИЯ "ДОНСКОГО ГОСУДАРСТВЕННОГО ТЕХНИЧЕСКОГО УНИВЕРСИТЕТА" В Г. ВОЛГОДОНСКЕ РОСТОВСКОЙ ОБЛАСТИ</t>
  </si>
  <si>
    <t>А.Ю. Татаркова</t>
  </si>
  <si>
    <t>Г.Ю. Красулина</t>
  </si>
  <si>
    <t>Ректор</t>
  </si>
  <si>
    <t>ФЕДЕРАЛЬНОЕ ГОСУДАРСТВЕННОЕ БЮДЖЕТНОЕ ОБРАЗОВАТЕЛЬНОЕ УЧРЕЖДЕНИЕ  ВЫСШЕГО ОБРАЗОВАНИЯ "ДОНСКОЙ ГОСУДАРСТВЕННЫЙ ТЕХНИЧЕСКИЙ УНИВЕРСИТЕТ"</t>
  </si>
  <si>
    <t>Б.Ч. Месхи</t>
  </si>
  <si>
    <t>Директор филиала</t>
  </si>
  <si>
    <t>И.В. Столяр</t>
  </si>
  <si>
    <t>на 2021 г. текущий финансовый год</t>
  </si>
  <si>
    <t>на 2022 г. первый год планового периода</t>
  </si>
  <si>
    <t>на 2023 г. второй год планового периода</t>
  </si>
  <si>
    <t>на 2021 г. (текущий финансовый год)</t>
  </si>
  <si>
    <t>на 2022 г. (первый год планового периода)</t>
  </si>
  <si>
    <t>на 2023  г. (второй год планового периода)</t>
  </si>
  <si>
    <t>"01" января 2021 г.</t>
  </si>
  <si>
    <t>План финансово-хозяйственной деятельности на 2021 г.
(на 2021 год и плановый период 2022 и 2023 годов)</t>
  </si>
  <si>
    <t>Раздел 1 .Показатели по поступлениям и выплатам федерального государственного учреждения (обособленного подразделения)</t>
  </si>
  <si>
    <t>Сумма, всего</t>
  </si>
  <si>
    <t>0001</t>
  </si>
  <si>
    <t>0002</t>
  </si>
  <si>
    <t>Поступления, всего:</t>
  </si>
  <si>
    <t xml:space="preserve">    в том числе: доходы от собственности</t>
  </si>
  <si>
    <t xml:space="preserve">        в том числе: доходы от операционной аренды</t>
  </si>
  <si>
    <t xml:space="preserve">      по процентам по депозитам денежных средств</t>
  </si>
  <si>
    <t xml:space="preserve">      по процентам по иным финансовым инструментам</t>
  </si>
  <si>
    <t xml:space="preserve">        от иных поступлений от собственности</t>
  </si>
  <si>
    <t xml:space="preserve">   в том числе: субсидия на финансовое обеспечение выполнения государственного задания</t>
  </si>
  <si>
    <t xml:space="preserve">  от приносящей доход деятельности, всего</t>
  </si>
  <si>
    <t xml:space="preserve">        доходы от компенсации затрат</t>
  </si>
  <si>
    <t xml:space="preserve">        доходы по условным арендным платежам</t>
  </si>
  <si>
    <t xml:space="preserve">        в том числе: доходы от штрафных санкций за нарушение законодательства </t>
  </si>
  <si>
    <t xml:space="preserve">       возмещение ущерба имуществу</t>
  </si>
  <si>
    <t xml:space="preserve">       от прочих доходов от сумм принудительного изъятия</t>
  </si>
  <si>
    <t xml:space="preserve">        в том числе: целевые субсидии</t>
  </si>
  <si>
    <t xml:space="preserve">        субсидии на осуществление капитальных вложений</t>
  </si>
  <si>
    <t xml:space="preserve">        в том числе: гранты, гранты в форме субсидий, иные безвозмездные перечисления от физических и юридических лиц, в т.ч. иностранных организаций</t>
  </si>
  <si>
    <t xml:space="preserve">              из них: гранты</t>
  </si>
  <si>
    <t xml:space="preserve">                          пожертвования</t>
  </si>
  <si>
    <t xml:space="preserve">        в том числе: иные текущие поступления</t>
  </si>
  <si>
    <t xml:space="preserve">            в том числе: невыясненные поступления</t>
  </si>
  <si>
    <t xml:space="preserve">                                 иные доходы</t>
  </si>
  <si>
    <t xml:space="preserve">      в том числе: доходы от операций с нефинансовыми активами, всего</t>
  </si>
  <si>
    <t xml:space="preserve">           том числе: доходы от выбытия основных средств</t>
  </si>
  <si>
    <t xml:space="preserve">           от выбытия нематериальных активов</t>
  </si>
  <si>
    <t xml:space="preserve">           от выбытия непроизводственных активов</t>
  </si>
  <si>
    <t xml:space="preserve">           от выбытия материальных запасов</t>
  </si>
  <si>
    <t xml:space="preserve">     поступления от операций с финансовыми  активами, всего</t>
  </si>
  <si>
    <t xml:space="preserve">            в том числе: поступление средств от реализации векселей, облигаций и иных ценных бумаг (кроме акций)</t>
  </si>
  <si>
    <t>1621</t>
  </si>
  <si>
    <t>620</t>
  </si>
  <si>
    <t xml:space="preserve">            поступления от продажи акций и иных форм участия в капитале, находящихся в федеральной собственности</t>
  </si>
  <si>
    <t>1622</t>
  </si>
  <si>
    <t>630</t>
  </si>
  <si>
    <t xml:space="preserve">            возврат денежных средств с иных финансовых активов, в том числе со счетов управляющих компаний</t>
  </si>
  <si>
    <t>1623</t>
  </si>
  <si>
    <t>650</t>
  </si>
  <si>
    <t xml:space="preserve">        из них: увеличение остатков денежных средств</t>
  </si>
  <si>
    <t>1710</t>
  </si>
  <si>
    <t xml:space="preserve">        поступление средств в рамках расчетов между головным учреждением и обособленным подразделением</t>
  </si>
  <si>
    <t>1720</t>
  </si>
  <si>
    <t xml:space="preserve">        поступление средств от погашения предоставленных ранее ссуд, кредитов</t>
  </si>
  <si>
    <t>1730</t>
  </si>
  <si>
    <t>640</t>
  </si>
  <si>
    <t xml:space="preserve">        получение ссуд, кредитов (заимствований)</t>
  </si>
  <si>
    <t>1740</t>
  </si>
  <si>
    <t>710</t>
  </si>
  <si>
    <t>Выплаты, всего</t>
  </si>
  <si>
    <t>Социальные пособия и компенсации персоналу в денежной форме</t>
  </si>
  <si>
    <t xml:space="preserve">        прочие работы, услуги</t>
  </si>
  <si>
    <t xml:space="preserve">        иные выплаты текущего характера физическим лицам</t>
  </si>
  <si>
    <t xml:space="preserve">        пособия по социальной помощи населению в денежной форме</t>
  </si>
  <si>
    <t xml:space="preserve">        из них: налог, пошлины и сборы</t>
  </si>
  <si>
    <t xml:space="preserve">        штрафы за нарушение законодательства о налогах и сборах, законодательства о страховых взносах</t>
  </si>
  <si>
    <t xml:space="preserve">        штрафы за нарушение законодательства о закупках и нпарушение условий контрактов (договоров)</t>
  </si>
  <si>
    <t xml:space="preserve">        иные выплаты текущего характера организациям</t>
  </si>
  <si>
    <t>262А</t>
  </si>
  <si>
    <t>262Б</t>
  </si>
  <si>
    <t>262В</t>
  </si>
  <si>
    <t xml:space="preserve">  Закупка энергетических ресурсов</t>
  </si>
  <si>
    <t xml:space="preserve">            в том числе: </t>
  </si>
  <si>
    <t xml:space="preserve">              увеличение стоимости непроизводственных активов</t>
  </si>
  <si>
    <t>Выплаты, уменьшающие доход, всего (-)</t>
  </si>
  <si>
    <t>в том числе: налог на прибыль (-)</t>
  </si>
  <si>
    <t>налог на добавленную стоимость (-)</t>
  </si>
  <si>
    <t>прочие налоги, уменьшающие доход (-)</t>
  </si>
  <si>
    <t>в том числе: уменьшение остатков денежных средств</t>
  </si>
  <si>
    <t>перечисление средств в рамках расчетов между головным учреждением и обособленным подразделением</t>
  </si>
  <si>
    <t>вложение денежных средств в векселя, облигации и иные ценные бумаги (кроме акций)</t>
  </si>
  <si>
    <t>вложение денежных средств в акции и иные финансовые инструменты</t>
  </si>
  <si>
    <t>предоставление ссуд, кредитов (заимствований)</t>
  </si>
  <si>
    <t>возврат ссуд, кредитов (заимствований)</t>
  </si>
  <si>
    <t>Раздел 2. Сведения по выплатам на закупки товаров, работ, услуг</t>
  </si>
  <si>
    <t>КБК</t>
  </si>
  <si>
    <t>Уникальный код</t>
  </si>
  <si>
    <t>на 2020 г. текущий финансовый год</t>
  </si>
  <si>
    <t>на 2021 г. первый год планового периода</t>
  </si>
  <si>
    <t>на 2022 г. второй год планового периода</t>
  </si>
  <si>
    <t xml:space="preserve">  в том числе: по контрактам (договорам), заключенным до начала текущего финансового года без применения норм Федерального закона от 5 апреля 2013 г. № 44-ФЗ «О контрактной системе в сфере закупок товаров, работ, услуг для обеспечения государственных и муниципальных нужд» (Собрание законодательства Российской Федерации, 2013, № 14, ст. 1652; 2020 № 24, ст. 3754)  (далее – Федеральный закон № 44-ФЗ)  и Федерального закона от 18 июля 2011 г. № 223-ФЗ «О закупках товаров, работ, услуг отдельными видами юридических лиц» (Собрание законодательства Российской Федерации, 2011,  № 30, ст. 4571; 2020, № 17, ст. 2702)  (далее – Федеральный закон № 223-ФЗ)</t>
  </si>
  <si>
    <t>1.3.1</t>
  </si>
  <si>
    <t>1.3.2</t>
  </si>
</sst>
</file>

<file path=xl/styles.xml><?xml version="1.0" encoding="utf-8"?>
<styleSheet xmlns="http://schemas.openxmlformats.org/spreadsheetml/2006/main">
  <numFmts count="1">
    <numFmt numFmtId="164" formatCode="###\ ###\ ###\ ##0.0"/>
  </numFmts>
  <fonts count="25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 style="thin">
        <color rgb="FF000000"/>
      </diagonal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 style="thin">
        <color rgb="FF000000"/>
      </diagonal>
    </border>
  </borders>
  <cellStyleXfs count="1">
    <xf numFmtId="0" fontId="0" fillId="0" borderId="0"/>
  </cellStyleXfs>
  <cellXfs count="119">
    <xf numFmtId="0" fontId="0" fillId="0" borderId="0" xfId="0"/>
    <xf numFmtId="0" fontId="3" fillId="2" borderId="6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top" wrapText="1"/>
    </xf>
    <xf numFmtId="0" fontId="1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right" wrapText="1"/>
    </xf>
    <xf numFmtId="0" fontId="8" fillId="0" borderId="0" xfId="0" applyFont="1"/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3" fillId="0" borderId="0" xfId="0" applyFont="1"/>
    <xf numFmtId="14" fontId="8" fillId="0" borderId="0" xfId="0" applyNumberFormat="1" applyFont="1" applyAlignment="1">
      <alignment horizontal="left"/>
    </xf>
    <xf numFmtId="0" fontId="8" fillId="0" borderId="0" xfId="0" applyFont="1" applyBorder="1" applyAlignment="1">
      <alignment horizontal="center"/>
    </xf>
    <xf numFmtId="14" fontId="4" fillId="2" borderId="0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0" fontId="10" fillId="0" borderId="0" xfId="0" applyFont="1" applyFill="1"/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/>
    <xf numFmtId="4" fontId="11" fillId="3" borderId="1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left" vertical="top" wrapText="1"/>
    </xf>
    <xf numFmtId="0" fontId="8" fillId="2" borderId="6" xfId="0" applyFont="1" applyFill="1" applyBorder="1" applyAlignment="1">
      <alignment horizontal="right" wrapText="1"/>
    </xf>
    <xf numFmtId="0" fontId="8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left" vertical="top" wrapText="1"/>
    </xf>
    <xf numFmtId="0" fontId="14" fillId="2" borderId="0" xfId="0" applyFont="1" applyFill="1" applyAlignment="1">
      <alignment horizontal="left" vertical="top" wrapText="1"/>
    </xf>
    <xf numFmtId="0" fontId="8" fillId="0" borderId="0" xfId="0" applyFont="1" applyAlignment="1">
      <alignment horizontal="right"/>
    </xf>
    <xf numFmtId="14" fontId="3" fillId="3" borderId="3" xfId="0" applyNumberFormat="1" applyFont="1" applyFill="1" applyBorder="1" applyAlignment="1">
      <alignment horizontal="center" vertical="center" wrapText="1"/>
    </xf>
    <xf numFmtId="14" fontId="3" fillId="3" borderId="9" xfId="0" applyNumberFormat="1" applyFont="1" applyFill="1" applyBorder="1" applyAlignment="1">
      <alignment horizontal="center" vertical="center" wrapText="1"/>
    </xf>
    <xf numFmtId="49" fontId="1" fillId="3" borderId="9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5" fillId="0" borderId="0" xfId="0" applyFont="1"/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19" fillId="0" borderId="0" xfId="0" applyFont="1" applyFill="1"/>
    <xf numFmtId="0" fontId="13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4" fontId="20" fillId="3" borderId="1" xfId="0" applyNumberFormat="1" applyFont="1" applyFill="1" applyBorder="1" applyAlignment="1">
      <alignment horizontal="right" vertical="center" wrapText="1"/>
    </xf>
    <xf numFmtId="0" fontId="21" fillId="0" borderId="0" xfId="0" applyFont="1" applyFill="1"/>
    <xf numFmtId="4" fontId="19" fillId="3" borderId="8" xfId="0" applyNumberFormat="1" applyFont="1" applyFill="1" applyBorder="1" applyAlignment="1">
      <alignment horizontal="right" vertical="center" wrapText="1"/>
    </xf>
    <xf numFmtId="4" fontId="22" fillId="3" borderId="8" xfId="0" applyNumberFormat="1" applyFont="1" applyFill="1" applyBorder="1" applyAlignment="1">
      <alignment horizontal="right" vertical="center" wrapText="1"/>
    </xf>
    <xf numFmtId="4" fontId="22" fillId="0" borderId="8" xfId="0" applyNumberFormat="1" applyFont="1" applyFill="1" applyBorder="1" applyAlignment="1">
      <alignment horizontal="right" vertical="center" wrapText="1"/>
    </xf>
    <xf numFmtId="4" fontId="20" fillId="0" borderId="1" xfId="0" applyNumberFormat="1" applyFont="1" applyFill="1" applyBorder="1" applyAlignment="1">
      <alignment horizontal="right" vertical="center" wrapText="1"/>
    </xf>
    <xf numFmtId="2" fontId="9" fillId="0" borderId="1" xfId="0" applyNumberFormat="1" applyFont="1" applyFill="1" applyBorder="1" applyAlignment="1">
      <alignment horizontal="right" vertical="center" wrapText="1"/>
    </xf>
    <xf numFmtId="4" fontId="23" fillId="0" borderId="0" xfId="0" applyNumberFormat="1" applyFont="1" applyFill="1" applyBorder="1" applyAlignment="1">
      <alignment horizontal="righ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7" fillId="0" borderId="0" xfId="0" applyFont="1"/>
    <xf numFmtId="0" fontId="18" fillId="0" borderId="0" xfId="0" applyFont="1"/>
    <xf numFmtId="4" fontId="18" fillId="0" borderId="0" xfId="0" applyNumberFormat="1" applyFont="1"/>
    <xf numFmtId="4" fontId="9" fillId="4" borderId="1" xfId="0" applyNumberFormat="1" applyFont="1" applyFill="1" applyBorder="1" applyAlignment="1">
      <alignment horizontal="righ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4" fontId="11" fillId="4" borderId="1" xfId="0" applyNumberFormat="1" applyFont="1" applyFill="1" applyBorder="1" applyAlignment="1">
      <alignment horizontal="right" vertical="center"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4" fontId="18" fillId="0" borderId="0" xfId="0" applyNumberFormat="1" applyFont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center" vertical="center" wrapText="1"/>
    </xf>
    <xf numFmtId="14" fontId="1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justify" vertical="top" wrapText="1"/>
    </xf>
    <xf numFmtId="0" fontId="1" fillId="2" borderId="0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8" fillId="0" borderId="4" xfId="0" applyFont="1" applyBorder="1"/>
    <xf numFmtId="0" fontId="8" fillId="0" borderId="5" xfId="0" applyFont="1" applyBorder="1"/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4" xfId="0" applyFont="1" applyBorder="1"/>
    <xf numFmtId="0" fontId="7" fillId="0" borderId="5" xfId="0" applyFont="1" applyBorder="1"/>
    <xf numFmtId="0" fontId="13" fillId="0" borderId="4" xfId="0" applyFont="1" applyBorder="1"/>
    <xf numFmtId="0" fontId="13" fillId="0" borderId="5" xfId="0" applyFont="1" applyBorder="1"/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/>
    <xf numFmtId="0" fontId="13" fillId="0" borderId="3" xfId="0" applyFont="1" applyBorder="1"/>
    <xf numFmtId="0" fontId="5" fillId="0" borderId="10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11" xfId="0" applyFont="1" applyBorder="1"/>
    <xf numFmtId="0" fontId="9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center" vertical="center" wrapText="1"/>
    </xf>
    <xf numFmtId="164" fontId="11" fillId="0" borderId="1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219075</xdr:colOff>
      <xdr:row>4</xdr:row>
      <xdr:rowOff>295275</xdr:rowOff>
    </xdr:from>
    <xdr:ext cx="184731" cy="264560"/>
    <xdr:sp macro="" textlink="">
      <xdr:nvSpPr>
        <xdr:cNvPr id="3" name="TextBox 2"/>
        <xdr:cNvSpPr txBox="1"/>
      </xdr:nvSpPr>
      <xdr:spPr>
        <a:xfrm>
          <a:off x="11582400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526161</xdr:colOff>
      <xdr:row>33</xdr:row>
      <xdr:rowOff>53340</xdr:rowOff>
    </xdr:to>
    <xdr:pic>
      <xdr:nvPicPr>
        <xdr:cNvPr id="2" name="Рисунок 1" descr="Раздел 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89336" cy="75590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53\share\&#1041;&#1091;&#1093;&#1075;&#1072;&#1083;&#1090;&#1077;&#1088;&#1080;&#1103;\&#1042;&#1061;&#1054;&#1044;&#1071;&#1065;&#1048;&#1045;\&#1055;&#1060;&#1061;&#1044;%202021-2023_&#1042;&#1086;&#1083;&#1075;&#1086;&#1076;&#1086;&#1085;&#1089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uhgalter\Downloads\&#1055;&#1060;&#1061;&#1044;%20&#1085;&#1072;%202021&#1075;.%20&#8470;%201\&#1055;&#1060;&#1061;&#1044;%202020-2022%20(&#1079;&#1072;&#1082;&#1091;&#1087;&#1082;&#1080;)%20&#8470;%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2021-2023"/>
      <sheetName val="2021"/>
      <sheetName val="2022"/>
      <sheetName val="2023"/>
      <sheetName val="закупки"/>
    </sheetNames>
    <sheetDataSet>
      <sheetData sheetId="0"/>
      <sheetData sheetId="1">
        <row r="7">
          <cell r="E7">
            <v>2147907.23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6">
          <cell r="E16">
            <v>7040000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5">
          <cell r="E25">
            <v>0</v>
          </cell>
        </row>
        <row r="26">
          <cell r="E26">
            <v>34287605</v>
          </cell>
        </row>
        <row r="27">
          <cell r="E27">
            <v>0</v>
          </cell>
        </row>
        <row r="29">
          <cell r="E29">
            <v>0</v>
          </cell>
        </row>
        <row r="30">
          <cell r="E30">
            <v>1000000</v>
          </cell>
        </row>
        <row r="33">
          <cell r="E33">
            <v>0</v>
          </cell>
        </row>
        <row r="34">
          <cell r="E34">
            <v>2500000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0</v>
          </cell>
        </row>
        <row r="49">
          <cell r="E49">
            <v>2900000</v>
          </cell>
        </row>
        <row r="50">
          <cell r="E50">
            <v>0</v>
          </cell>
        </row>
        <row r="52">
          <cell r="E52">
            <v>0</v>
          </cell>
        </row>
        <row r="53">
          <cell r="E53">
            <v>0</v>
          </cell>
        </row>
        <row r="56">
          <cell r="E56">
            <v>0</v>
          </cell>
        </row>
        <row r="57">
          <cell r="E57">
            <v>0</v>
          </cell>
        </row>
        <row r="60">
          <cell r="E60">
            <v>0</v>
          </cell>
        </row>
        <row r="61">
          <cell r="E61">
            <v>0</v>
          </cell>
        </row>
        <row r="62">
          <cell r="E62">
            <v>0</v>
          </cell>
        </row>
        <row r="63">
          <cell r="E63">
            <v>0</v>
          </cell>
        </row>
        <row r="65">
          <cell r="E65">
            <v>0</v>
          </cell>
        </row>
        <row r="66">
          <cell r="E66">
            <v>0</v>
          </cell>
        </row>
        <row r="67">
          <cell r="E67">
            <v>0</v>
          </cell>
        </row>
        <row r="69">
          <cell r="E69">
            <v>0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6">
          <cell r="E76">
            <v>0</v>
          </cell>
        </row>
        <row r="77">
          <cell r="E77">
            <v>11822230</v>
          </cell>
        </row>
        <row r="78">
          <cell r="E78">
            <v>97200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2532348.7999999998</v>
          </cell>
        </row>
        <row r="82">
          <cell r="E82">
            <v>3573108</v>
          </cell>
        </row>
        <row r="83">
          <cell r="E83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5443515.79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>
            <v>0</v>
          </cell>
        </row>
        <row r="97">
          <cell r="E97">
            <v>0</v>
          </cell>
        </row>
        <row r="98">
          <cell r="E98">
            <v>0</v>
          </cell>
        </row>
        <row r="101">
          <cell r="E101">
            <v>0</v>
          </cell>
        </row>
        <row r="102">
          <cell r="E102">
            <v>0</v>
          </cell>
        </row>
        <row r="104">
          <cell r="E104">
            <v>0</v>
          </cell>
        </row>
        <row r="105">
          <cell r="E105">
            <v>2900000</v>
          </cell>
        </row>
        <row r="106">
          <cell r="E106">
            <v>0</v>
          </cell>
        </row>
        <row r="107">
          <cell r="E107">
            <v>0</v>
          </cell>
        </row>
        <row r="110">
          <cell r="E110">
            <v>20338.599999999999</v>
          </cell>
        </row>
        <row r="112">
          <cell r="E112">
            <v>35571</v>
          </cell>
        </row>
        <row r="114">
          <cell r="E114">
            <v>0</v>
          </cell>
        </row>
        <row r="115">
          <cell r="E115">
            <v>20000</v>
          </cell>
        </row>
        <row r="116">
          <cell r="E116">
            <v>0</v>
          </cell>
        </row>
        <row r="117">
          <cell r="E117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4">
          <cell r="E124">
            <v>0</v>
          </cell>
        </row>
        <row r="125">
          <cell r="E125">
            <v>0</v>
          </cell>
        </row>
        <row r="128">
          <cell r="E128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6">
          <cell r="E136">
            <v>0</v>
          </cell>
        </row>
        <row r="137">
          <cell r="E137">
            <v>0</v>
          </cell>
        </row>
        <row r="138">
          <cell r="E138">
            <v>0</v>
          </cell>
        </row>
        <row r="139">
          <cell r="E139">
            <v>0</v>
          </cell>
        </row>
        <row r="140">
          <cell r="E140">
            <v>0</v>
          </cell>
        </row>
        <row r="141">
          <cell r="E141">
            <v>0</v>
          </cell>
        </row>
        <row r="142">
          <cell r="E142">
            <v>0</v>
          </cell>
        </row>
        <row r="143">
          <cell r="E143">
            <v>0</v>
          </cell>
        </row>
        <row r="144">
          <cell r="E144">
            <v>0</v>
          </cell>
        </row>
        <row r="148">
          <cell r="E148">
            <v>661140</v>
          </cell>
        </row>
        <row r="149">
          <cell r="E149">
            <v>0</v>
          </cell>
        </row>
        <row r="150">
          <cell r="E150">
            <v>114794.82</v>
          </cell>
        </row>
        <row r="151">
          <cell r="E151">
            <v>0</v>
          </cell>
        </row>
        <row r="152">
          <cell r="E152">
            <v>4006656</v>
          </cell>
        </row>
        <row r="153">
          <cell r="E153">
            <v>5855690</v>
          </cell>
        </row>
        <row r="154">
          <cell r="E154">
            <v>0</v>
          </cell>
        </row>
        <row r="155">
          <cell r="E155">
            <v>0</v>
          </cell>
        </row>
        <row r="156">
          <cell r="E156">
            <v>0</v>
          </cell>
        </row>
        <row r="157">
          <cell r="E157">
            <v>0</v>
          </cell>
        </row>
        <row r="158">
          <cell r="E158">
            <v>200000</v>
          </cell>
        </row>
        <row r="159">
          <cell r="E159">
            <v>0</v>
          </cell>
        </row>
        <row r="161">
          <cell r="E161">
            <v>0</v>
          </cell>
        </row>
        <row r="162">
          <cell r="E162">
            <v>0</v>
          </cell>
        </row>
        <row r="163">
          <cell r="E163">
            <v>387590</v>
          </cell>
        </row>
        <row r="164">
          <cell r="E164">
            <v>0</v>
          </cell>
        </row>
        <row r="165">
          <cell r="E165">
            <v>0</v>
          </cell>
        </row>
        <row r="166">
          <cell r="E166">
            <v>251000</v>
          </cell>
        </row>
        <row r="167">
          <cell r="E167">
            <v>0</v>
          </cell>
        </row>
        <row r="168">
          <cell r="E168">
            <v>0</v>
          </cell>
        </row>
        <row r="169">
          <cell r="E169">
            <v>0</v>
          </cell>
        </row>
        <row r="170">
          <cell r="E170">
            <v>0</v>
          </cell>
        </row>
        <row r="173">
          <cell r="E173">
            <v>2141639.44</v>
          </cell>
        </row>
        <row r="176">
          <cell r="E176">
            <v>0</v>
          </cell>
        </row>
        <row r="177">
          <cell r="E177">
            <v>0</v>
          </cell>
        </row>
        <row r="179">
          <cell r="E179">
            <v>0</v>
          </cell>
        </row>
        <row r="180">
          <cell r="E180">
            <v>0</v>
          </cell>
        </row>
        <row r="181">
          <cell r="E181">
            <v>0</v>
          </cell>
        </row>
        <row r="182">
          <cell r="E182">
            <v>0</v>
          </cell>
        </row>
        <row r="184">
          <cell r="E184">
            <v>0</v>
          </cell>
        </row>
        <row r="185">
          <cell r="E185">
            <v>0</v>
          </cell>
        </row>
        <row r="186">
          <cell r="E186">
            <v>0</v>
          </cell>
        </row>
        <row r="188">
          <cell r="E188">
            <v>0</v>
          </cell>
        </row>
        <row r="189">
          <cell r="E189">
            <v>4234512.5999999996</v>
          </cell>
        </row>
        <row r="190">
          <cell r="E190">
            <v>0</v>
          </cell>
        </row>
        <row r="191">
          <cell r="E191">
            <v>0</v>
          </cell>
        </row>
        <row r="192">
          <cell r="E192">
            <v>0</v>
          </cell>
        </row>
        <row r="193">
          <cell r="E193">
            <v>0</v>
          </cell>
        </row>
      </sheetData>
      <sheetData sheetId="2"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6">
          <cell r="E16">
            <v>8600000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5">
          <cell r="E25">
            <v>0</v>
          </cell>
        </row>
        <row r="26">
          <cell r="E26">
            <v>34287605</v>
          </cell>
        </row>
        <row r="27">
          <cell r="E27">
            <v>0</v>
          </cell>
        </row>
        <row r="29">
          <cell r="E29">
            <v>0</v>
          </cell>
        </row>
        <row r="30">
          <cell r="E30">
            <v>1000000</v>
          </cell>
        </row>
        <row r="33">
          <cell r="E33">
            <v>0</v>
          </cell>
        </row>
        <row r="34">
          <cell r="E34">
            <v>2500000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0</v>
          </cell>
        </row>
        <row r="49">
          <cell r="E49">
            <v>2800000</v>
          </cell>
        </row>
        <row r="50">
          <cell r="E50">
            <v>0</v>
          </cell>
        </row>
        <row r="52">
          <cell r="E52">
            <v>0</v>
          </cell>
        </row>
        <row r="53">
          <cell r="E53">
            <v>0</v>
          </cell>
        </row>
        <row r="56">
          <cell r="E56">
            <v>0</v>
          </cell>
        </row>
        <row r="57">
          <cell r="E57">
            <v>0</v>
          </cell>
        </row>
        <row r="60">
          <cell r="E60">
            <v>0</v>
          </cell>
        </row>
        <row r="61">
          <cell r="E61">
            <v>0</v>
          </cell>
        </row>
        <row r="62">
          <cell r="E62">
            <v>0</v>
          </cell>
        </row>
        <row r="63">
          <cell r="E63">
            <v>0</v>
          </cell>
        </row>
        <row r="65">
          <cell r="E65">
            <v>0</v>
          </cell>
        </row>
        <row r="66">
          <cell r="E66">
            <v>0</v>
          </cell>
        </row>
        <row r="67">
          <cell r="E67">
            <v>0</v>
          </cell>
        </row>
        <row r="69">
          <cell r="E69">
            <v>0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6">
          <cell r="E76">
            <v>0</v>
          </cell>
        </row>
        <row r="77">
          <cell r="E77">
            <v>13557536</v>
          </cell>
        </row>
        <row r="78">
          <cell r="E78">
            <v>97200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2725777.76</v>
          </cell>
        </row>
        <row r="82">
          <cell r="E82">
            <v>4287729.5999999996</v>
          </cell>
        </row>
        <row r="83">
          <cell r="E83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6241809.9507200001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>
            <v>0</v>
          </cell>
        </row>
        <row r="97">
          <cell r="E97">
            <v>0</v>
          </cell>
        </row>
        <row r="98">
          <cell r="E98">
            <v>0</v>
          </cell>
        </row>
        <row r="101">
          <cell r="E101">
            <v>0</v>
          </cell>
        </row>
        <row r="102">
          <cell r="E102">
            <v>0</v>
          </cell>
        </row>
        <row r="104">
          <cell r="E104">
            <v>0</v>
          </cell>
        </row>
        <row r="105">
          <cell r="E105">
            <v>2800000</v>
          </cell>
        </row>
        <row r="106">
          <cell r="E106">
            <v>0</v>
          </cell>
        </row>
        <row r="107">
          <cell r="E107">
            <v>0</v>
          </cell>
        </row>
        <row r="110">
          <cell r="E110">
            <v>20338.599999999999</v>
          </cell>
        </row>
        <row r="112">
          <cell r="E112">
            <v>25571</v>
          </cell>
        </row>
        <row r="114">
          <cell r="E114">
            <v>0</v>
          </cell>
        </row>
        <row r="115">
          <cell r="E115">
            <v>20000</v>
          </cell>
        </row>
        <row r="116">
          <cell r="E116">
            <v>0</v>
          </cell>
        </row>
        <row r="117">
          <cell r="E117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4">
          <cell r="E124">
            <v>0</v>
          </cell>
        </row>
        <row r="125">
          <cell r="E125">
            <v>0</v>
          </cell>
        </row>
        <row r="128">
          <cell r="E128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6">
          <cell r="E136">
            <v>0</v>
          </cell>
        </row>
        <row r="137">
          <cell r="E137">
            <v>0</v>
          </cell>
        </row>
        <row r="138">
          <cell r="E138">
            <v>0</v>
          </cell>
        </row>
        <row r="139">
          <cell r="E139">
            <v>0</v>
          </cell>
        </row>
        <row r="140">
          <cell r="E140">
            <v>0</v>
          </cell>
        </row>
        <row r="141">
          <cell r="E141">
            <v>0</v>
          </cell>
        </row>
        <row r="142">
          <cell r="E142">
            <v>0</v>
          </cell>
        </row>
        <row r="143">
          <cell r="E143">
            <v>0</v>
          </cell>
        </row>
        <row r="144">
          <cell r="E144">
            <v>0</v>
          </cell>
        </row>
        <row r="148">
          <cell r="E148">
            <v>678168</v>
          </cell>
        </row>
        <row r="149">
          <cell r="E149">
            <v>0</v>
          </cell>
        </row>
        <row r="150">
          <cell r="E150">
            <v>115168.56</v>
          </cell>
        </row>
        <row r="151">
          <cell r="E151">
            <v>0</v>
          </cell>
        </row>
        <row r="152">
          <cell r="E152">
            <v>4807987.2000000002</v>
          </cell>
        </row>
        <row r="153">
          <cell r="E153">
            <v>7148028</v>
          </cell>
        </row>
        <row r="154">
          <cell r="E154">
            <v>0</v>
          </cell>
        </row>
        <row r="155">
          <cell r="E155">
            <v>0</v>
          </cell>
        </row>
        <row r="156">
          <cell r="E156">
            <v>0</v>
          </cell>
        </row>
        <row r="157">
          <cell r="E157">
            <v>0</v>
          </cell>
        </row>
        <row r="158">
          <cell r="E158">
            <v>250000</v>
          </cell>
        </row>
        <row r="159">
          <cell r="E159">
            <v>0</v>
          </cell>
        </row>
        <row r="161">
          <cell r="E161">
            <v>0</v>
          </cell>
        </row>
        <row r="162">
          <cell r="E162">
            <v>0</v>
          </cell>
        </row>
        <row r="163">
          <cell r="E163">
            <v>465108</v>
          </cell>
        </row>
        <row r="164">
          <cell r="E164">
            <v>0</v>
          </cell>
        </row>
        <row r="165">
          <cell r="E165">
            <v>0</v>
          </cell>
        </row>
        <row r="166">
          <cell r="E166">
            <v>196300</v>
          </cell>
        </row>
        <row r="167">
          <cell r="E167">
            <v>0</v>
          </cell>
        </row>
        <row r="168">
          <cell r="E168">
            <v>0</v>
          </cell>
        </row>
        <row r="169">
          <cell r="E169">
            <v>0</v>
          </cell>
        </row>
        <row r="170">
          <cell r="E170">
            <v>0</v>
          </cell>
        </row>
        <row r="173">
          <cell r="E173">
            <v>2214750.15</v>
          </cell>
        </row>
        <row r="176">
          <cell r="E176">
            <v>0</v>
          </cell>
        </row>
        <row r="177">
          <cell r="E177">
            <v>0</v>
          </cell>
        </row>
        <row r="179">
          <cell r="E179">
            <v>0</v>
          </cell>
        </row>
        <row r="180">
          <cell r="E180">
            <v>0</v>
          </cell>
        </row>
        <row r="181">
          <cell r="E181">
            <v>0</v>
          </cell>
        </row>
        <row r="182">
          <cell r="E182">
            <v>0</v>
          </cell>
        </row>
        <row r="184">
          <cell r="E184">
            <v>0</v>
          </cell>
        </row>
        <row r="185">
          <cell r="E185">
            <v>0</v>
          </cell>
        </row>
        <row r="186">
          <cell r="E186">
            <v>0</v>
          </cell>
        </row>
        <row r="188">
          <cell r="E188">
            <v>0</v>
          </cell>
        </row>
        <row r="189">
          <cell r="E189">
            <v>4534512.5999999996</v>
          </cell>
        </row>
        <row r="190">
          <cell r="E190">
            <v>0</v>
          </cell>
        </row>
        <row r="191">
          <cell r="E191">
            <v>0</v>
          </cell>
        </row>
        <row r="192">
          <cell r="E192">
            <v>0</v>
          </cell>
        </row>
        <row r="193">
          <cell r="E193">
            <v>0</v>
          </cell>
        </row>
      </sheetData>
      <sheetData sheetId="3"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6">
          <cell r="E16">
            <v>8600000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5">
          <cell r="E25">
            <v>0</v>
          </cell>
        </row>
        <row r="26">
          <cell r="E26">
            <v>35837323</v>
          </cell>
        </row>
        <row r="27">
          <cell r="E27">
            <v>0</v>
          </cell>
        </row>
        <row r="29">
          <cell r="E29">
            <v>0</v>
          </cell>
        </row>
        <row r="30">
          <cell r="E30">
            <v>1500000</v>
          </cell>
        </row>
        <row r="33">
          <cell r="E33">
            <v>0</v>
          </cell>
        </row>
        <row r="34">
          <cell r="E34">
            <v>2500000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0</v>
          </cell>
        </row>
        <row r="49">
          <cell r="E49">
            <v>2800000</v>
          </cell>
        </row>
        <row r="50">
          <cell r="E50">
            <v>0</v>
          </cell>
        </row>
        <row r="52">
          <cell r="E52">
            <v>0</v>
          </cell>
        </row>
        <row r="53">
          <cell r="E53">
            <v>0</v>
          </cell>
        </row>
        <row r="56">
          <cell r="E56">
            <v>0</v>
          </cell>
        </row>
        <row r="57">
          <cell r="E57">
            <v>0</v>
          </cell>
        </row>
        <row r="60">
          <cell r="E60">
            <v>0</v>
          </cell>
        </row>
        <row r="61">
          <cell r="E61">
            <v>0</v>
          </cell>
        </row>
        <row r="62">
          <cell r="E62">
            <v>0</v>
          </cell>
        </row>
        <row r="63">
          <cell r="E63">
            <v>0</v>
          </cell>
        </row>
        <row r="65">
          <cell r="E65">
            <v>0</v>
          </cell>
        </row>
        <row r="66">
          <cell r="E66">
            <v>0</v>
          </cell>
        </row>
        <row r="67">
          <cell r="E67">
            <v>0</v>
          </cell>
        </row>
        <row r="69">
          <cell r="E69">
            <v>0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6">
          <cell r="E76">
            <v>0</v>
          </cell>
        </row>
        <row r="77">
          <cell r="E77">
            <v>13557536</v>
          </cell>
        </row>
        <row r="78">
          <cell r="E78">
            <v>97200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2725777.76</v>
          </cell>
        </row>
        <row r="82">
          <cell r="E82">
            <v>4287729.5999999996</v>
          </cell>
        </row>
        <row r="83">
          <cell r="E83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6241809.9507200001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>
            <v>0</v>
          </cell>
        </row>
        <row r="97">
          <cell r="E97">
            <v>0</v>
          </cell>
        </row>
        <row r="98">
          <cell r="E98">
            <v>0</v>
          </cell>
        </row>
        <row r="101">
          <cell r="E101">
            <v>0</v>
          </cell>
        </row>
        <row r="102">
          <cell r="E102">
            <v>0</v>
          </cell>
        </row>
        <row r="104">
          <cell r="E104">
            <v>0</v>
          </cell>
        </row>
        <row r="105">
          <cell r="E105">
            <v>2800000</v>
          </cell>
        </row>
        <row r="106">
          <cell r="E106">
            <v>0</v>
          </cell>
        </row>
        <row r="107">
          <cell r="E107">
            <v>0</v>
          </cell>
        </row>
        <row r="110">
          <cell r="E110">
            <v>20338.599999999999</v>
          </cell>
        </row>
        <row r="112">
          <cell r="E112">
            <v>25571</v>
          </cell>
        </row>
        <row r="114">
          <cell r="E114">
            <v>0</v>
          </cell>
        </row>
        <row r="115">
          <cell r="E115">
            <v>20000</v>
          </cell>
        </row>
        <row r="116">
          <cell r="E116">
            <v>0</v>
          </cell>
        </row>
        <row r="117">
          <cell r="E117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4">
          <cell r="E124">
            <v>0</v>
          </cell>
        </row>
        <row r="125">
          <cell r="E125">
            <v>0</v>
          </cell>
        </row>
        <row r="128">
          <cell r="E128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6">
          <cell r="E136">
            <v>0</v>
          </cell>
        </row>
        <row r="137">
          <cell r="E137">
            <v>0</v>
          </cell>
        </row>
        <row r="138">
          <cell r="E138">
            <v>0</v>
          </cell>
        </row>
        <row r="139">
          <cell r="E139">
            <v>0</v>
          </cell>
        </row>
        <row r="140">
          <cell r="E140">
            <v>0</v>
          </cell>
        </row>
        <row r="141">
          <cell r="E141">
            <v>0</v>
          </cell>
        </row>
        <row r="142">
          <cell r="E142">
            <v>0</v>
          </cell>
        </row>
        <row r="143">
          <cell r="E143">
            <v>0</v>
          </cell>
        </row>
        <row r="144">
          <cell r="E144">
            <v>0</v>
          </cell>
        </row>
        <row r="148">
          <cell r="E148">
            <v>1412060.4</v>
          </cell>
        </row>
        <row r="149">
          <cell r="E149">
            <v>0</v>
          </cell>
        </row>
        <row r="150">
          <cell r="E150">
            <v>135316.32</v>
          </cell>
        </row>
        <row r="151">
          <cell r="E151">
            <v>0</v>
          </cell>
        </row>
        <row r="152">
          <cell r="E152">
            <v>4145837.3279999997</v>
          </cell>
        </row>
        <row r="153">
          <cell r="E153">
            <v>7148028</v>
          </cell>
        </row>
        <row r="154">
          <cell r="E154">
            <v>0</v>
          </cell>
        </row>
        <row r="155">
          <cell r="E155">
            <v>0</v>
          </cell>
        </row>
        <row r="156">
          <cell r="E156">
            <v>0</v>
          </cell>
        </row>
        <row r="157">
          <cell r="E157">
            <v>0</v>
          </cell>
        </row>
        <row r="158">
          <cell r="E158">
            <v>300000</v>
          </cell>
        </row>
        <row r="159">
          <cell r="E159">
            <v>0</v>
          </cell>
        </row>
        <row r="161">
          <cell r="E161">
            <v>0</v>
          </cell>
        </row>
        <row r="162">
          <cell r="E162">
            <v>0</v>
          </cell>
        </row>
        <row r="163">
          <cell r="E163">
            <v>465108</v>
          </cell>
        </row>
        <row r="164">
          <cell r="E164">
            <v>0</v>
          </cell>
        </row>
        <row r="165">
          <cell r="E165">
            <v>0</v>
          </cell>
        </row>
        <row r="166">
          <cell r="E166">
            <v>211400</v>
          </cell>
        </row>
        <row r="167">
          <cell r="E167">
            <v>0</v>
          </cell>
        </row>
        <row r="168">
          <cell r="E168">
            <v>0</v>
          </cell>
        </row>
        <row r="169">
          <cell r="E169">
            <v>0</v>
          </cell>
        </row>
        <row r="170">
          <cell r="E170">
            <v>0</v>
          </cell>
        </row>
        <row r="173">
          <cell r="E173">
            <v>2600760.56</v>
          </cell>
        </row>
        <row r="176">
          <cell r="E176">
            <v>0</v>
          </cell>
        </row>
        <row r="177">
          <cell r="E177">
            <v>0</v>
          </cell>
        </row>
        <row r="179">
          <cell r="E179">
            <v>0</v>
          </cell>
        </row>
        <row r="180">
          <cell r="E180">
            <v>0</v>
          </cell>
        </row>
        <row r="181">
          <cell r="E181">
            <v>0</v>
          </cell>
        </row>
        <row r="182">
          <cell r="E182">
            <v>0</v>
          </cell>
        </row>
        <row r="184">
          <cell r="E184">
            <v>0</v>
          </cell>
        </row>
        <row r="185">
          <cell r="E185">
            <v>0</v>
          </cell>
        </row>
        <row r="186">
          <cell r="E186">
            <v>0</v>
          </cell>
        </row>
        <row r="188">
          <cell r="E188">
            <v>0</v>
          </cell>
        </row>
        <row r="189">
          <cell r="E189">
            <v>4780478.76</v>
          </cell>
        </row>
        <row r="190">
          <cell r="E190">
            <v>0</v>
          </cell>
        </row>
        <row r="191">
          <cell r="E191">
            <v>0</v>
          </cell>
        </row>
        <row r="192">
          <cell r="E192">
            <v>0</v>
          </cell>
        </row>
        <row r="193">
          <cell r="E193">
            <v>0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закупки"/>
      <sheetName val="ДГТУ"/>
      <sheetName val="Азов"/>
      <sheetName val="Волгодонск"/>
      <sheetName val="Ставрополь"/>
      <sheetName val="Таганрог"/>
      <sheetName val="Шахты"/>
      <sheetName val="Радуга"/>
      <sheetName val="Пятигорск"/>
    </sheetNames>
    <sheetDataSet>
      <sheetData sheetId="0" refreshError="1"/>
      <sheetData sheetId="1" refreshError="1">
        <row r="4">
          <cell r="E4">
            <v>1155956926.4099998</v>
          </cell>
          <cell r="G4">
            <v>869149453</v>
          </cell>
        </row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</row>
      </sheetData>
      <sheetData sheetId="2" refreshError="1">
        <row r="4">
          <cell r="E4">
            <v>16883390</v>
          </cell>
          <cell r="G4">
            <v>27022385.460000001</v>
          </cell>
        </row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</row>
      </sheetData>
      <sheetData sheetId="3" refreshError="1">
        <row r="4">
          <cell r="E4">
            <v>15020426.26</v>
          </cell>
          <cell r="G4">
            <v>15418676.84</v>
          </cell>
        </row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</row>
      </sheetData>
      <sheetData sheetId="4" refreshError="1">
        <row r="4">
          <cell r="E4">
            <v>4238680.3</v>
          </cell>
          <cell r="G4">
            <v>3484073.4</v>
          </cell>
        </row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</row>
      </sheetData>
      <sheetData sheetId="5" refreshError="1">
        <row r="4">
          <cell r="E4">
            <v>23445723.149999999</v>
          </cell>
          <cell r="G4">
            <v>23244060.460000001</v>
          </cell>
        </row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</row>
      </sheetData>
      <sheetData sheetId="6" refreshError="1">
        <row r="4">
          <cell r="E4">
            <v>80481150.799999997</v>
          </cell>
          <cell r="G4">
            <v>93464315.620000005</v>
          </cell>
        </row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</row>
      </sheetData>
      <sheetData sheetId="7" refreshError="1">
        <row r="4">
          <cell r="E4">
            <v>11854925.220000001</v>
          </cell>
          <cell r="G4">
            <v>11854925.220000001</v>
          </cell>
        </row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</row>
      </sheetData>
      <sheetData sheetId="8" refreshError="1">
        <row r="4">
          <cell r="E4">
            <v>1842000</v>
          </cell>
          <cell r="G4">
            <v>0</v>
          </cell>
        </row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consultantplus://offline/ref=A1D31DB02EE75F10E02EE532BD324101F4469E940DE6A2BBE3DC6EAC3AC0B4D66196CDADCC91508BCB458F3A13P0cFO" TargetMode="External"/><Relationship Id="rId13" Type="http://schemas.openxmlformats.org/officeDocument/2006/relationships/hyperlink" Target="consultantplus://offline/ref=A1D31DB02EE75F10E02EE532BD324101F44594960CE3A2BBE3DC6EAC3AC0B4D66196CDADCC91508BCB458F3A13P0cFO" TargetMode="External"/><Relationship Id="rId3" Type="http://schemas.openxmlformats.org/officeDocument/2006/relationships/hyperlink" Target="consultantplus://offline/ref=36420CB7505565C3077A36D934CCD4EC6DEE9EBE06DF08EAEC8B59C1BDBEF092095217CE26279A4815EDD611B398AAD83E74E00D38C2VDb2I" TargetMode="External"/><Relationship Id="rId7" Type="http://schemas.openxmlformats.org/officeDocument/2006/relationships/hyperlink" Target="consultantplus://offline/ref=A1D31DB02EE75F10E02EE532BD324101F44594960CE3A2BBE3DC6EAC3AC0B4D66196CDADCC91508BCB458F3A13P0cFO" TargetMode="External"/><Relationship Id="rId12" Type="http://schemas.openxmlformats.org/officeDocument/2006/relationships/hyperlink" Target="consultantplus://offline/ref=A1D31DB02EE75F10E02EE532BD324101F4469E940DE6A2BBE3DC6EAC3AC0B4D66196CDADCC91508BCB458F3A13P0cFO" TargetMode="External"/><Relationship Id="rId2" Type="http://schemas.openxmlformats.org/officeDocument/2006/relationships/hyperlink" Target="consultantplus://offline/ref=36420CB7505565C3077A36D934CCD4EC6DEE9EBE06DF08EAEC8B59C1BDBEF092095217CE26279A4815EDD611B398AAD83E74E00D38C2VDb2I" TargetMode="External"/><Relationship Id="rId1" Type="http://schemas.openxmlformats.org/officeDocument/2006/relationships/hyperlink" Target="consultantplus://offline/ref=CE84FB55652FC9C2D4F9BDCD566640E481DA57CF9B6F6F81398A31592B1ADC383840967398DD168205239DE043r8Q6Q" TargetMode="External"/><Relationship Id="rId6" Type="http://schemas.openxmlformats.org/officeDocument/2006/relationships/hyperlink" Target="consultantplus://offline/ref=A1D31DB02EE75F10E02EE532BD324101F4469E940DE6A2BBE3DC6EAC3AC0B4D66196CDADCC91508BCB458F3A13P0cFO" TargetMode="External"/><Relationship Id="rId11" Type="http://schemas.openxmlformats.org/officeDocument/2006/relationships/hyperlink" Target="consultantplus://offline/ref=A1D31DB02EE75F10E02EE532BD324101F44690970BE6A2BBE3DC6EAC3AC0B4D6739695A3CD9C4880980AC96F1F06C50C8D24EDE023E5P0cFO" TargetMode="External"/><Relationship Id="rId5" Type="http://schemas.openxmlformats.org/officeDocument/2006/relationships/hyperlink" Target="consultantplus://offline/ref=A1D31DB02EE75F10E02EE532BD324101F44594960CE3A2BBE3DC6EAC3AC0B4D66196CDADCC91508BCB458F3A13P0cFO" TargetMode="External"/><Relationship Id="rId10" Type="http://schemas.openxmlformats.org/officeDocument/2006/relationships/hyperlink" Target="consultantplus://offline/ref=A1D31DB02EE75F10E02EE532BD324101F4469E940DE6A2BBE3DC6EAC3AC0B4D66196CDADCC91508BCB458F3A13P0cFO" TargetMode="External"/><Relationship Id="rId4" Type="http://schemas.openxmlformats.org/officeDocument/2006/relationships/hyperlink" Target="consultantplus://offline/ref=A1D31DB02EE75F10E02EE532BD324101F44594960CE3A2BBE3DC6EAC3AC0B4D66196CDADCC91508BCB458F3A13P0cFO" TargetMode="External"/><Relationship Id="rId9" Type="http://schemas.openxmlformats.org/officeDocument/2006/relationships/hyperlink" Target="consultantplus://offline/ref=36420CB7505565C3077A36D934CCD4EC6DEE9EBE06DF08EAEC8B59C1BDBEF092095217CE26279A4815EDD611B398AAD83E74E00D38C2VDb2I" TargetMode="External"/><Relationship Id="rId1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consultantplus://offline/ref=A1D31DB02EE75F10E02EE532BD324101F44594960CE3A2BBE3DC6EAC3AC0B4D66196CDADCC91508BCB458F3A13P0cFO" TargetMode="External"/><Relationship Id="rId7" Type="http://schemas.openxmlformats.org/officeDocument/2006/relationships/hyperlink" Target="consultantplus://offline/ref=A1D31DB02EE75F10E02EE532BD324101F4469E940DE6A2BBE3DC6EAC3AC0B4D66196CDADCC91508BCB458F3A13P0cFO" TargetMode="External"/><Relationship Id="rId2" Type="http://schemas.openxmlformats.org/officeDocument/2006/relationships/hyperlink" Target="consultantplus://offline/ref=A1D31DB02EE75F10E02EE532BD324101F4469E940DE6A2BBE3DC6EAC3AC0B4D66196CDADCC91508BCB458F3A13P0cFO" TargetMode="External"/><Relationship Id="rId1" Type="http://schemas.openxmlformats.org/officeDocument/2006/relationships/hyperlink" Target="consultantplus://offline/ref=A1D31DB02EE75F10E02EE532BD324101F44594960CE3A2BBE3DC6EAC3AC0B4D66196CDADCC91508BCB458F3A13P0cFO" TargetMode="External"/><Relationship Id="rId6" Type="http://schemas.openxmlformats.org/officeDocument/2006/relationships/hyperlink" Target="consultantplus://offline/ref=A1D31DB02EE75F10E02EE532BD324101F4469E940DE6A2BBE3DC6EAC3AC0B4D66196CDADCC91508BCB458F3A13P0cFO" TargetMode="External"/><Relationship Id="rId5" Type="http://schemas.openxmlformats.org/officeDocument/2006/relationships/hyperlink" Target="consultantplus://offline/ref=A1D31DB02EE75F10E02EE532BD324101F44594960CE3A2BBE3DC6EAC3AC0B4D66196CDADCC91508BCB458F3A13P0cFO" TargetMode="External"/><Relationship Id="rId4" Type="http://schemas.openxmlformats.org/officeDocument/2006/relationships/hyperlink" Target="consultantplus://offline/ref=A1D31DB02EE75F10E02EE532BD324101F4469E940DE6A2BBE3DC6EAC3AC0B4D66196CDADCC91508BCB458F3A13P0cFO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6"/>
  <sheetViews>
    <sheetView view="pageBreakPreview" zoomScaleNormal="100" zoomScaleSheetLayoutView="100" workbookViewId="0">
      <selection activeCell="D18" sqref="D18"/>
    </sheetView>
  </sheetViews>
  <sheetFormatPr defaultColWidth="9.140625" defaultRowHeight="15"/>
  <cols>
    <col min="1" max="1" width="5.140625" style="32" customWidth="1"/>
    <col min="2" max="2" width="39.85546875" style="32" customWidth="1"/>
    <col min="3" max="3" width="3.85546875" style="32" customWidth="1"/>
    <col min="4" max="5" width="2.5703125" style="32" customWidth="1"/>
    <col min="6" max="6" width="26.85546875" style="32" customWidth="1"/>
    <col min="7" max="7" width="16.42578125" style="32" customWidth="1"/>
    <col min="8" max="16384" width="9.140625" style="32"/>
  </cols>
  <sheetData>
    <row r="1" spans="1:9" ht="18.75">
      <c r="A1" s="74" t="s">
        <v>289</v>
      </c>
      <c r="B1" s="74"/>
      <c r="C1" s="75" t="s">
        <v>289</v>
      </c>
      <c r="D1" s="75"/>
      <c r="E1" s="75"/>
      <c r="F1" s="76" t="s">
        <v>290</v>
      </c>
      <c r="G1" s="76"/>
    </row>
    <row r="2" spans="1:9" ht="15.75">
      <c r="A2" s="74"/>
      <c r="B2" s="74"/>
      <c r="C2" s="75"/>
      <c r="D2" s="75"/>
      <c r="E2" s="75"/>
      <c r="F2" s="1" t="s">
        <v>322</v>
      </c>
    </row>
    <row r="3" spans="1:9">
      <c r="A3" s="74"/>
      <c r="B3" s="74"/>
      <c r="C3" s="75"/>
      <c r="D3" s="75"/>
      <c r="E3" s="75"/>
      <c r="F3" s="77" t="s">
        <v>291</v>
      </c>
      <c r="G3" s="78"/>
    </row>
    <row r="4" spans="1:9" ht="87" customHeight="1">
      <c r="A4" s="74"/>
      <c r="B4" s="74"/>
      <c r="C4" s="81" t="s">
        <v>323</v>
      </c>
      <c r="D4" s="81"/>
      <c r="E4" s="81"/>
      <c r="F4" s="81"/>
      <c r="G4" s="81"/>
    </row>
    <row r="5" spans="1:9" s="34" customFormat="1" ht="30.75" customHeight="1">
      <c r="A5" s="74"/>
      <c r="B5" s="74"/>
      <c r="C5" s="79" t="s">
        <v>292</v>
      </c>
      <c r="D5" s="79"/>
      <c r="E5" s="79"/>
      <c r="F5" s="33"/>
      <c r="G5" s="6" t="s">
        <v>324</v>
      </c>
    </row>
    <row r="6" spans="1:9">
      <c r="A6" s="74"/>
      <c r="B6" s="74"/>
      <c r="C6" s="75" t="s">
        <v>289</v>
      </c>
      <c r="D6" s="75"/>
      <c r="E6" s="75"/>
      <c r="F6" s="80" t="s">
        <v>293</v>
      </c>
      <c r="G6" s="80"/>
    </row>
    <row r="7" spans="1:9" s="35" customFormat="1" ht="18.75">
      <c r="A7" s="74"/>
      <c r="B7" s="74"/>
      <c r="C7" s="75"/>
      <c r="D7" s="75"/>
      <c r="E7" s="75"/>
      <c r="H7" s="72"/>
      <c r="I7" s="73"/>
    </row>
    <row r="8" spans="1:9" s="35" customFormat="1" ht="18.75">
      <c r="A8" s="74"/>
      <c r="B8" s="74"/>
      <c r="C8" s="75"/>
      <c r="D8" s="75"/>
      <c r="E8" s="75"/>
      <c r="F8" s="17"/>
      <c r="G8" s="18"/>
    </row>
    <row r="9" spans="1:9" s="35" customFormat="1" ht="18.75">
      <c r="A9" s="74"/>
      <c r="B9" s="74"/>
      <c r="C9" s="75"/>
      <c r="D9" s="75"/>
      <c r="E9" s="75"/>
      <c r="F9" s="17"/>
      <c r="G9" s="18"/>
    </row>
    <row r="10" spans="1:9" s="35" customFormat="1" ht="18.75">
      <c r="A10" s="74"/>
      <c r="B10" s="74"/>
      <c r="C10" s="75"/>
      <c r="D10" s="75"/>
      <c r="E10" s="75"/>
      <c r="F10" s="17"/>
      <c r="G10" s="18"/>
    </row>
    <row r="11" spans="1:9">
      <c r="A11" s="74"/>
      <c r="B11" s="74"/>
      <c r="C11" s="75"/>
      <c r="D11" s="75"/>
      <c r="E11" s="75"/>
    </row>
    <row r="12" spans="1:9" ht="46.5" customHeight="1">
      <c r="A12" s="84" t="s">
        <v>334</v>
      </c>
      <c r="B12" s="84"/>
      <c r="C12" s="84"/>
      <c r="D12" s="84"/>
      <c r="E12" s="84"/>
      <c r="F12" s="84"/>
      <c r="G12" s="84"/>
    </row>
    <row r="13" spans="1:9" ht="18.75">
      <c r="A13" s="19"/>
      <c r="B13" s="85"/>
      <c r="C13" s="76"/>
      <c r="D13" s="76"/>
      <c r="E13" s="76"/>
      <c r="F13" s="76"/>
      <c r="G13" s="76"/>
    </row>
    <row r="14" spans="1:9" ht="18.75">
      <c r="A14" s="76" t="s">
        <v>289</v>
      </c>
      <c r="B14" s="76"/>
      <c r="C14" s="76"/>
      <c r="D14" s="76"/>
      <c r="E14" s="76"/>
      <c r="F14" s="76"/>
      <c r="G14" s="2" t="s">
        <v>294</v>
      </c>
    </row>
    <row r="15" spans="1:9" ht="15.75">
      <c r="A15" s="82" t="s">
        <v>295</v>
      </c>
      <c r="B15" s="82"/>
      <c r="C15" s="82"/>
      <c r="E15" s="83" t="s">
        <v>0</v>
      </c>
      <c r="F15" s="83"/>
      <c r="G15" s="38">
        <v>44197</v>
      </c>
    </row>
    <row r="16" spans="1:9" ht="15.75">
      <c r="A16" s="82"/>
      <c r="B16" s="82"/>
      <c r="C16" s="82"/>
      <c r="E16" s="83" t="s">
        <v>1</v>
      </c>
      <c r="F16" s="83"/>
      <c r="G16" s="39"/>
    </row>
    <row r="17" spans="1:7" ht="18.75">
      <c r="A17" s="82"/>
      <c r="B17" s="82"/>
      <c r="C17" s="82"/>
      <c r="E17" s="83" t="s">
        <v>2</v>
      </c>
      <c r="F17" s="83"/>
      <c r="G17" s="3" t="s">
        <v>3</v>
      </c>
    </row>
    <row r="18" spans="1:7" ht="39" customHeight="1">
      <c r="A18" s="86" t="s">
        <v>296</v>
      </c>
      <c r="B18" s="86"/>
      <c r="C18" s="86"/>
      <c r="E18" s="83" t="s">
        <v>4</v>
      </c>
      <c r="F18" s="83"/>
      <c r="G18" s="3" t="s">
        <v>5</v>
      </c>
    </row>
    <row r="19" spans="1:7" ht="18.75">
      <c r="A19" s="4"/>
      <c r="B19" s="4"/>
      <c r="C19" s="4"/>
      <c r="E19" s="20"/>
      <c r="F19" s="20" t="s">
        <v>2</v>
      </c>
      <c r="G19" s="40"/>
    </row>
    <row r="20" spans="1:7" ht="15.75">
      <c r="A20" s="87" t="s">
        <v>300</v>
      </c>
      <c r="B20" s="87"/>
      <c r="C20" s="87"/>
      <c r="D20" s="87"/>
      <c r="E20" s="83" t="s">
        <v>6</v>
      </c>
      <c r="F20" s="83"/>
      <c r="G20" s="41">
        <v>6165033136</v>
      </c>
    </row>
    <row r="21" spans="1:7" ht="105.75" customHeight="1">
      <c r="A21" s="88" t="s">
        <v>319</v>
      </c>
      <c r="B21" s="88"/>
      <c r="E21" s="83" t="s">
        <v>7</v>
      </c>
      <c r="F21" s="83"/>
      <c r="G21" s="41">
        <v>614302001</v>
      </c>
    </row>
    <row r="22" spans="1:7" ht="18.75">
      <c r="A22" s="82" t="s">
        <v>297</v>
      </c>
      <c r="B22" s="82"/>
      <c r="C22" s="4"/>
      <c r="E22" s="83" t="s">
        <v>8</v>
      </c>
      <c r="F22" s="83"/>
      <c r="G22" s="5" t="s">
        <v>9</v>
      </c>
    </row>
    <row r="24" spans="1:7" s="36" customFormat="1" ht="18.75">
      <c r="A24" s="76"/>
      <c r="B24" s="76"/>
      <c r="C24" s="76"/>
      <c r="D24" s="76"/>
      <c r="E24" s="76"/>
      <c r="F24" s="76"/>
      <c r="G24" s="76"/>
    </row>
    <row r="25" spans="1:7" s="36" customFormat="1" ht="18.75">
      <c r="A25" s="90"/>
      <c r="B25" s="90"/>
      <c r="C25" s="90"/>
      <c r="D25" s="90"/>
      <c r="E25" s="90"/>
      <c r="F25" s="90"/>
      <c r="G25" s="90"/>
    </row>
    <row r="26" spans="1:7" s="36" customFormat="1" ht="15.75">
      <c r="A26" s="89"/>
      <c r="B26" s="89"/>
      <c r="C26" s="89"/>
      <c r="D26" s="89"/>
      <c r="E26" s="89"/>
      <c r="F26" s="89"/>
      <c r="G26" s="89"/>
    </row>
    <row r="27" spans="1:7" s="36" customFormat="1" ht="15.75">
      <c r="A27" s="89"/>
      <c r="B27" s="89"/>
      <c r="C27" s="89"/>
      <c r="D27" s="89"/>
      <c r="E27" s="89"/>
      <c r="F27" s="89"/>
      <c r="G27" s="89"/>
    </row>
    <row r="28" spans="1:7" s="36" customFormat="1" ht="15.75">
      <c r="A28" s="89"/>
      <c r="B28" s="89"/>
      <c r="C28" s="89"/>
      <c r="D28" s="89"/>
      <c r="E28" s="89"/>
      <c r="F28" s="89"/>
      <c r="G28" s="89"/>
    </row>
    <row r="29" spans="1:7" s="36" customFormat="1" ht="15.75">
      <c r="A29" s="89"/>
      <c r="B29" s="89"/>
      <c r="C29" s="89"/>
      <c r="D29" s="89"/>
      <c r="E29" s="89"/>
      <c r="F29" s="89"/>
      <c r="G29" s="89"/>
    </row>
    <row r="30" spans="1:7" s="36" customFormat="1" ht="15.75">
      <c r="A30" s="89"/>
      <c r="B30" s="89"/>
      <c r="C30" s="89"/>
      <c r="D30" s="89"/>
      <c r="E30" s="89"/>
      <c r="F30" s="89"/>
      <c r="G30" s="89"/>
    </row>
    <row r="31" spans="1:7" s="36" customFormat="1" ht="15.75">
      <c r="A31" s="89"/>
      <c r="B31" s="89"/>
      <c r="C31" s="89"/>
      <c r="D31" s="89"/>
      <c r="E31" s="89"/>
      <c r="F31" s="89"/>
      <c r="G31" s="89"/>
    </row>
    <row r="32" spans="1:7" s="36" customFormat="1" ht="15.75">
      <c r="A32" s="89"/>
      <c r="B32" s="89"/>
      <c r="C32" s="89"/>
      <c r="D32" s="89"/>
      <c r="E32" s="89"/>
      <c r="F32" s="89"/>
      <c r="G32" s="89"/>
    </row>
    <row r="33" spans="1:7" s="36" customFormat="1" ht="18.75">
      <c r="A33" s="90"/>
      <c r="B33" s="90"/>
      <c r="C33" s="90"/>
      <c r="D33" s="90"/>
      <c r="E33" s="90"/>
      <c r="F33" s="90"/>
      <c r="G33" s="90"/>
    </row>
    <row r="34" spans="1:7" s="36" customFormat="1" ht="11.25"/>
    <row r="35" spans="1:7" s="36" customFormat="1" ht="11.25"/>
    <row r="36" spans="1:7" s="36" customFormat="1" ht="11.25"/>
  </sheetData>
  <mergeCells count="34">
    <mergeCell ref="A30:G30"/>
    <mergeCell ref="A31:G31"/>
    <mergeCell ref="A32:G32"/>
    <mergeCell ref="A33:G33"/>
    <mergeCell ref="A24:G24"/>
    <mergeCell ref="A25:G25"/>
    <mergeCell ref="A26:G26"/>
    <mergeCell ref="A27:G27"/>
    <mergeCell ref="A28:G28"/>
    <mergeCell ref="A29:G29"/>
    <mergeCell ref="A22:B22"/>
    <mergeCell ref="E22:F22"/>
    <mergeCell ref="A12:G12"/>
    <mergeCell ref="B13:G13"/>
    <mergeCell ref="A14:F14"/>
    <mergeCell ref="A15:C17"/>
    <mergeCell ref="E15:F15"/>
    <mergeCell ref="E16:F16"/>
    <mergeCell ref="E17:F17"/>
    <mergeCell ref="A18:C18"/>
    <mergeCell ref="E18:F18"/>
    <mergeCell ref="E20:F20"/>
    <mergeCell ref="A20:D20"/>
    <mergeCell ref="E21:F21"/>
    <mergeCell ref="A21:B21"/>
    <mergeCell ref="H7:I7"/>
    <mergeCell ref="A1:B11"/>
    <mergeCell ref="C1:E3"/>
    <mergeCell ref="F1:G1"/>
    <mergeCell ref="F3:G3"/>
    <mergeCell ref="C5:E5"/>
    <mergeCell ref="C6:E11"/>
    <mergeCell ref="F6:G6"/>
    <mergeCell ref="C4:G4"/>
  </mergeCells>
  <pageMargins left="0.70866141732283472" right="0.51181102362204722" top="0.55118110236220474" bottom="0.35433070866141736" header="0.31496062992125984" footer="0.31496062992125984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0"/>
  <sheetViews>
    <sheetView view="pageBreakPreview" zoomScaleNormal="100" zoomScaleSheetLayoutView="100" workbookViewId="0">
      <selection activeCell="D6" sqref="D6"/>
    </sheetView>
  </sheetViews>
  <sheetFormatPr defaultRowHeight="15"/>
  <cols>
    <col min="1" max="1" width="48.140625" style="46" customWidth="1"/>
    <col min="2" max="2" width="9.85546875" style="47" customWidth="1"/>
    <col min="3" max="3" width="13.28515625" style="47" customWidth="1"/>
    <col min="4" max="4" width="8" style="46" customWidth="1"/>
    <col min="5" max="8" width="17" style="48" customWidth="1"/>
    <col min="9" max="16384" width="9.140625" style="46"/>
  </cols>
  <sheetData>
    <row r="1" spans="1:8" ht="45" customHeight="1">
      <c r="A1" s="95" t="s">
        <v>335</v>
      </c>
      <c r="B1" s="95"/>
      <c r="C1" s="95"/>
      <c r="D1" s="95"/>
      <c r="E1" s="95"/>
      <c r="F1" s="95"/>
      <c r="G1" s="95"/>
      <c r="H1" s="95"/>
    </row>
    <row r="2" spans="1:8" s="49" customFormat="1" ht="22.5" customHeight="1">
      <c r="A2" s="91" t="s">
        <v>10</v>
      </c>
      <c r="B2" s="91" t="s">
        <v>11</v>
      </c>
      <c r="C2" s="91" t="s">
        <v>12</v>
      </c>
      <c r="D2" s="91" t="s">
        <v>13</v>
      </c>
      <c r="E2" s="94" t="s">
        <v>336</v>
      </c>
      <c r="F2" s="94"/>
      <c r="G2" s="94"/>
      <c r="H2" s="94"/>
    </row>
    <row r="3" spans="1:8" s="49" customFormat="1" ht="33" customHeight="1">
      <c r="A3" s="92"/>
      <c r="B3" s="93"/>
      <c r="C3" s="93"/>
      <c r="D3" s="93"/>
      <c r="E3" s="45" t="s">
        <v>327</v>
      </c>
      <c r="F3" s="45" t="s">
        <v>328</v>
      </c>
      <c r="G3" s="45" t="s">
        <v>329</v>
      </c>
      <c r="H3" s="45" t="s">
        <v>14</v>
      </c>
    </row>
    <row r="4" spans="1:8" s="26" customFormat="1" ht="23.25" customHeight="1">
      <c r="A4" s="23" t="s">
        <v>15</v>
      </c>
      <c r="B4" s="50" t="s">
        <v>337</v>
      </c>
      <c r="C4" s="24" t="s">
        <v>16</v>
      </c>
      <c r="D4" s="24" t="s">
        <v>16</v>
      </c>
      <c r="E4" s="25">
        <f>'[1]2021'!E7</f>
        <v>2147907.23</v>
      </c>
      <c r="F4" s="25">
        <f>E5</f>
        <v>5578177.1799999941</v>
      </c>
      <c r="G4" s="25">
        <f>F5</f>
        <v>4579796.7592799906</v>
      </c>
      <c r="H4" s="25"/>
    </row>
    <row r="5" spans="1:8" s="26" customFormat="1" ht="28.5">
      <c r="A5" s="23" t="s">
        <v>17</v>
      </c>
      <c r="B5" s="50" t="s">
        <v>338</v>
      </c>
      <c r="C5" s="24" t="s">
        <v>16</v>
      </c>
      <c r="D5" s="24" t="s">
        <v>16</v>
      </c>
      <c r="E5" s="25">
        <f>E4+E6-E70+E180-E184</f>
        <v>5578177.1799999941</v>
      </c>
      <c r="F5" s="25">
        <f t="shared" ref="F5:G5" si="0">F4+F6-F70+F180-F184</f>
        <v>4579796.7592799906</v>
      </c>
      <c r="G5" s="25">
        <f t="shared" si="0"/>
        <v>4842167.4805599879</v>
      </c>
      <c r="H5" s="25">
        <f t="shared" ref="H5" si="1">H4+H6-H70</f>
        <v>0</v>
      </c>
    </row>
    <row r="6" spans="1:8" s="26" customFormat="1" ht="22.5" customHeight="1">
      <c r="A6" s="23" t="s">
        <v>339</v>
      </c>
      <c r="B6" s="24">
        <v>1000</v>
      </c>
      <c r="C6" s="24"/>
      <c r="D6" s="24" t="s">
        <v>16</v>
      </c>
      <c r="E6" s="25">
        <f>E7+E12+E41+E45+E51+E55+E65</f>
        <v>47727605</v>
      </c>
      <c r="F6" s="25">
        <f t="shared" ref="F6:H6" si="2">F7+F12+F41+F45+F51+F55+F65</f>
        <v>49187605</v>
      </c>
      <c r="G6" s="25">
        <f t="shared" si="2"/>
        <v>51237323</v>
      </c>
      <c r="H6" s="25">
        <f t="shared" si="2"/>
        <v>0</v>
      </c>
    </row>
    <row r="7" spans="1:8" s="26" customFormat="1" ht="14.25">
      <c r="A7" s="23" t="s">
        <v>340</v>
      </c>
      <c r="B7" s="24">
        <v>1100</v>
      </c>
      <c r="C7" s="24" t="s">
        <v>18</v>
      </c>
      <c r="D7" s="24" t="s">
        <v>16</v>
      </c>
      <c r="E7" s="25">
        <f>SUM(E8:E11)</f>
        <v>0</v>
      </c>
      <c r="F7" s="25">
        <f t="shared" ref="F7:H7" si="3">SUM(F8:F11)</f>
        <v>0</v>
      </c>
      <c r="G7" s="25">
        <f t="shared" si="3"/>
        <v>0</v>
      </c>
      <c r="H7" s="25">
        <f t="shared" si="3"/>
        <v>0</v>
      </c>
    </row>
    <row r="8" spans="1:8" s="54" customFormat="1" ht="23.25" customHeight="1">
      <c r="A8" s="51" t="s">
        <v>341</v>
      </c>
      <c r="B8" s="52">
        <v>1101</v>
      </c>
      <c r="C8" s="52">
        <v>121</v>
      </c>
      <c r="D8" s="52" t="s">
        <v>16</v>
      </c>
      <c r="E8" s="53">
        <f>'[1]2021'!E11</f>
        <v>0</v>
      </c>
      <c r="F8" s="53">
        <f>'[1]2022'!E11</f>
        <v>0</v>
      </c>
      <c r="G8" s="53">
        <f>'[1]2023'!E11</f>
        <v>0</v>
      </c>
      <c r="H8" s="53"/>
    </row>
    <row r="9" spans="1:8" s="54" customFormat="1" ht="30">
      <c r="A9" s="51" t="s">
        <v>342</v>
      </c>
      <c r="B9" s="52">
        <v>1104</v>
      </c>
      <c r="C9" s="52">
        <v>124</v>
      </c>
      <c r="D9" s="52" t="s">
        <v>16</v>
      </c>
      <c r="E9" s="53">
        <f>'[1]2021'!E12</f>
        <v>0</v>
      </c>
      <c r="F9" s="53">
        <f>'[1]2022'!E12</f>
        <v>0</v>
      </c>
      <c r="G9" s="53">
        <f>'[1]2023'!E12</f>
        <v>0</v>
      </c>
      <c r="H9" s="53"/>
    </row>
    <row r="10" spans="1:8" s="54" customFormat="1" ht="30">
      <c r="A10" s="51" t="s">
        <v>343</v>
      </c>
      <c r="B10" s="52">
        <v>1106</v>
      </c>
      <c r="C10" s="52">
        <v>126</v>
      </c>
      <c r="D10" s="52" t="s">
        <v>16</v>
      </c>
      <c r="E10" s="53">
        <f>'[1]2021'!E13</f>
        <v>0</v>
      </c>
      <c r="F10" s="53">
        <f>'[1]2022'!E13</f>
        <v>0</v>
      </c>
      <c r="G10" s="53">
        <f>'[1]2023'!E13</f>
        <v>0</v>
      </c>
      <c r="H10" s="53"/>
    </row>
    <row r="11" spans="1:8" s="54" customFormat="1">
      <c r="A11" s="51" t="s">
        <v>344</v>
      </c>
      <c r="B11" s="52">
        <v>1109</v>
      </c>
      <c r="C11" s="52">
        <v>129</v>
      </c>
      <c r="D11" s="52" t="s">
        <v>16</v>
      </c>
      <c r="E11" s="53">
        <f>'[1]2021'!E14</f>
        <v>0</v>
      </c>
      <c r="F11" s="53">
        <f>'[1]2022'!E14</f>
        <v>0</v>
      </c>
      <c r="G11" s="53">
        <f>'[1]2023'!E14</f>
        <v>0</v>
      </c>
      <c r="H11" s="53"/>
    </row>
    <row r="12" spans="1:8" s="26" customFormat="1" ht="28.5">
      <c r="A12" s="23" t="s">
        <v>19</v>
      </c>
      <c r="B12" s="24">
        <v>1200</v>
      </c>
      <c r="C12" s="24" t="s">
        <v>20</v>
      </c>
      <c r="D12" s="24" t="s">
        <v>16</v>
      </c>
      <c r="E12" s="25">
        <f>E13+E14+E39+E40</f>
        <v>44827605</v>
      </c>
      <c r="F12" s="25">
        <f t="shared" ref="F12:H12" si="4">F13+F14+F39+F40</f>
        <v>46387605</v>
      </c>
      <c r="G12" s="25">
        <f t="shared" si="4"/>
        <v>48437323</v>
      </c>
      <c r="H12" s="25">
        <f t="shared" si="4"/>
        <v>0</v>
      </c>
    </row>
    <row r="13" spans="1:8" s="30" customFormat="1" ht="45">
      <c r="A13" s="27" t="s">
        <v>345</v>
      </c>
      <c r="B13" s="28">
        <v>1210</v>
      </c>
      <c r="C13" s="28">
        <v>131</v>
      </c>
      <c r="D13" s="28" t="s">
        <v>16</v>
      </c>
      <c r="E13" s="53">
        <f>'[1]2021'!E16</f>
        <v>7040000</v>
      </c>
      <c r="F13" s="53">
        <f>'[1]2022'!E16</f>
        <v>8600000</v>
      </c>
      <c r="G13" s="53">
        <f>'[1]2023'!E16</f>
        <v>8600000</v>
      </c>
      <c r="H13" s="53"/>
    </row>
    <row r="14" spans="1:8" s="30" customFormat="1">
      <c r="A14" s="27" t="s">
        <v>346</v>
      </c>
      <c r="B14" s="28">
        <v>1230</v>
      </c>
      <c r="C14" s="28">
        <v>131</v>
      </c>
      <c r="D14" s="28" t="s">
        <v>16</v>
      </c>
      <c r="E14" s="25">
        <f t="shared" ref="E14:H14" si="5">E15+E28+E36+E37+E39+E40</f>
        <v>37787605</v>
      </c>
      <c r="F14" s="25">
        <f t="shared" si="5"/>
        <v>37787605</v>
      </c>
      <c r="G14" s="25">
        <f t="shared" si="5"/>
        <v>39837323</v>
      </c>
      <c r="H14" s="25">
        <f t="shared" si="5"/>
        <v>0</v>
      </c>
    </row>
    <row r="15" spans="1:8" s="30" customFormat="1" ht="30">
      <c r="A15" s="27" t="s">
        <v>21</v>
      </c>
      <c r="B15" s="28">
        <v>1231</v>
      </c>
      <c r="C15" s="28">
        <v>131</v>
      </c>
      <c r="D15" s="28" t="s">
        <v>16</v>
      </c>
      <c r="E15" s="25">
        <f>E16+E20+E21+E24+E25</f>
        <v>35287605</v>
      </c>
      <c r="F15" s="25">
        <f t="shared" ref="F15:H15" si="6">F16+F20+F21+F24+F25</f>
        <v>35287605</v>
      </c>
      <c r="G15" s="25">
        <f t="shared" si="6"/>
        <v>37337323</v>
      </c>
      <c r="H15" s="25">
        <f t="shared" si="6"/>
        <v>0</v>
      </c>
    </row>
    <row r="16" spans="1:8" s="30" customFormat="1" ht="30">
      <c r="A16" s="27" t="s">
        <v>22</v>
      </c>
      <c r="B16" s="28">
        <v>12311</v>
      </c>
      <c r="C16" s="28">
        <v>131</v>
      </c>
      <c r="D16" s="28" t="s">
        <v>16</v>
      </c>
      <c r="E16" s="29">
        <f>SUM(E17:E19)</f>
        <v>0</v>
      </c>
      <c r="F16" s="29">
        <f t="shared" ref="F16:H16" si="7">SUM(F17:F19)</f>
        <v>0</v>
      </c>
      <c r="G16" s="29">
        <f t="shared" si="7"/>
        <v>0</v>
      </c>
      <c r="H16" s="29">
        <f t="shared" si="7"/>
        <v>0</v>
      </c>
    </row>
    <row r="17" spans="1:8" s="54" customFormat="1" ht="45">
      <c r="A17" s="51" t="s">
        <v>23</v>
      </c>
      <c r="B17" s="28">
        <v>123111</v>
      </c>
      <c r="C17" s="52">
        <v>131</v>
      </c>
      <c r="D17" s="52" t="s">
        <v>16</v>
      </c>
      <c r="E17" s="53">
        <f>'[1]2021'!E20</f>
        <v>0</v>
      </c>
      <c r="F17" s="53">
        <f>'[1]2022'!E20</f>
        <v>0</v>
      </c>
      <c r="G17" s="53">
        <f>'[1]2023'!E20</f>
        <v>0</v>
      </c>
      <c r="H17" s="31"/>
    </row>
    <row r="18" spans="1:8" s="54" customFormat="1" ht="30">
      <c r="A18" s="51" t="s">
        <v>24</v>
      </c>
      <c r="B18" s="28">
        <v>123112</v>
      </c>
      <c r="C18" s="52">
        <v>131</v>
      </c>
      <c r="D18" s="52" t="s">
        <v>16</v>
      </c>
      <c r="E18" s="53">
        <f>'[1]2021'!E21</f>
        <v>0</v>
      </c>
      <c r="F18" s="53">
        <f>'[1]2022'!E21</f>
        <v>0</v>
      </c>
      <c r="G18" s="53">
        <f>'[1]2023'!E21</f>
        <v>0</v>
      </c>
      <c r="H18" s="31"/>
    </row>
    <row r="19" spans="1:8" s="54" customFormat="1" ht="30">
      <c r="A19" s="51" t="s">
        <v>25</v>
      </c>
      <c r="B19" s="28">
        <v>123113</v>
      </c>
      <c r="C19" s="52">
        <v>131</v>
      </c>
      <c r="D19" s="52" t="s">
        <v>16</v>
      </c>
      <c r="E19" s="53">
        <f>'[1]2021'!E22</f>
        <v>0</v>
      </c>
      <c r="F19" s="53">
        <f>'[1]2022'!E22</f>
        <v>0</v>
      </c>
      <c r="G19" s="53">
        <f>'[1]2023'!E22</f>
        <v>0</v>
      </c>
      <c r="H19" s="31"/>
    </row>
    <row r="20" spans="1:8" s="30" customFormat="1" ht="18" customHeight="1">
      <c r="A20" s="27" t="s">
        <v>26</v>
      </c>
      <c r="B20" s="28">
        <v>1232</v>
      </c>
      <c r="C20" s="28">
        <v>131</v>
      </c>
      <c r="D20" s="28" t="s">
        <v>16</v>
      </c>
      <c r="E20" s="53">
        <f>'[1]2021'!E23</f>
        <v>0</v>
      </c>
      <c r="F20" s="53">
        <f>'[1]2022'!E23</f>
        <v>0</v>
      </c>
      <c r="G20" s="53">
        <f>'[1]2023'!E23</f>
        <v>0</v>
      </c>
      <c r="H20" s="31"/>
    </row>
    <row r="21" spans="1:8" s="30" customFormat="1" ht="30">
      <c r="A21" s="27" t="s">
        <v>27</v>
      </c>
      <c r="B21" s="28">
        <v>1233</v>
      </c>
      <c r="C21" s="28">
        <v>131</v>
      </c>
      <c r="D21" s="28" t="s">
        <v>16</v>
      </c>
      <c r="E21" s="25">
        <f t="shared" ref="E21:H21" si="8">SUM(E22:E23)</f>
        <v>34287605</v>
      </c>
      <c r="F21" s="25">
        <f t="shared" si="8"/>
        <v>34287605</v>
      </c>
      <c r="G21" s="25">
        <f t="shared" si="8"/>
        <v>35837323</v>
      </c>
      <c r="H21" s="25">
        <f t="shared" si="8"/>
        <v>0</v>
      </c>
    </row>
    <row r="22" spans="1:8" s="54" customFormat="1" ht="45">
      <c r="A22" s="51" t="s">
        <v>28</v>
      </c>
      <c r="B22" s="52">
        <v>12331</v>
      </c>
      <c r="C22" s="52">
        <v>131</v>
      </c>
      <c r="D22" s="52" t="s">
        <v>16</v>
      </c>
      <c r="E22" s="53">
        <f>'[1]2021'!E25</f>
        <v>0</v>
      </c>
      <c r="F22" s="53">
        <f>'[1]2022'!E25</f>
        <v>0</v>
      </c>
      <c r="G22" s="53">
        <f>'[1]2023'!E25</f>
        <v>0</v>
      </c>
      <c r="H22" s="31"/>
    </row>
    <row r="23" spans="1:8" s="54" customFormat="1" ht="30">
      <c r="A23" s="51" t="s">
        <v>29</v>
      </c>
      <c r="B23" s="52">
        <v>12332</v>
      </c>
      <c r="C23" s="52">
        <v>131</v>
      </c>
      <c r="D23" s="52" t="s">
        <v>16</v>
      </c>
      <c r="E23" s="53">
        <f>'[1]2021'!E26</f>
        <v>34287605</v>
      </c>
      <c r="F23" s="53">
        <f>'[1]2022'!E26</f>
        <v>34287605</v>
      </c>
      <c r="G23" s="53">
        <f>'[1]2023'!E26</f>
        <v>35837323</v>
      </c>
      <c r="H23" s="31"/>
    </row>
    <row r="24" spans="1:8" s="30" customFormat="1" ht="30">
      <c r="A24" s="27" t="s">
        <v>30</v>
      </c>
      <c r="B24" s="28">
        <v>1234</v>
      </c>
      <c r="C24" s="28">
        <v>131</v>
      </c>
      <c r="D24" s="28" t="s">
        <v>16</v>
      </c>
      <c r="E24" s="53">
        <f>'[1]2021'!E27</f>
        <v>0</v>
      </c>
      <c r="F24" s="53">
        <f>'[1]2022'!E27</f>
        <v>0</v>
      </c>
      <c r="G24" s="53">
        <f>'[1]2023'!E27</f>
        <v>0</v>
      </c>
      <c r="H24" s="31"/>
    </row>
    <row r="25" spans="1:8" s="30" customFormat="1" ht="30">
      <c r="A25" s="27" t="s">
        <v>31</v>
      </c>
      <c r="B25" s="28">
        <v>1235</v>
      </c>
      <c r="C25" s="28">
        <v>131</v>
      </c>
      <c r="D25" s="28" t="s">
        <v>16</v>
      </c>
      <c r="E25" s="29">
        <f>SUM(E26:E27)</f>
        <v>1000000</v>
      </c>
      <c r="F25" s="29">
        <f t="shared" ref="F25:H25" si="9">SUM(F26:F27)</f>
        <v>1000000</v>
      </c>
      <c r="G25" s="29">
        <f t="shared" si="9"/>
        <v>1500000</v>
      </c>
      <c r="H25" s="29">
        <f t="shared" si="9"/>
        <v>0</v>
      </c>
    </row>
    <row r="26" spans="1:8" s="54" customFormat="1" ht="45">
      <c r="A26" s="51" t="s">
        <v>32</v>
      </c>
      <c r="B26" s="52">
        <v>12351</v>
      </c>
      <c r="C26" s="52">
        <v>131</v>
      </c>
      <c r="D26" s="52" t="s">
        <v>16</v>
      </c>
      <c r="E26" s="53">
        <f>'[1]2021'!E29</f>
        <v>0</v>
      </c>
      <c r="F26" s="53">
        <f>'[1]2022'!E29</f>
        <v>0</v>
      </c>
      <c r="G26" s="53">
        <f>'[1]2023'!E29</f>
        <v>0</v>
      </c>
      <c r="H26" s="31"/>
    </row>
    <row r="27" spans="1:8" s="54" customFormat="1" ht="30">
      <c r="A27" s="51" t="s">
        <v>33</v>
      </c>
      <c r="B27" s="52">
        <v>12352</v>
      </c>
      <c r="C27" s="52">
        <v>131</v>
      </c>
      <c r="D27" s="52" t="s">
        <v>16</v>
      </c>
      <c r="E27" s="53">
        <f>'[1]2021'!E30</f>
        <v>1000000</v>
      </c>
      <c r="F27" s="53">
        <f>'[1]2022'!E30</f>
        <v>1000000</v>
      </c>
      <c r="G27" s="53">
        <f>'[1]2023'!E30</f>
        <v>1500000</v>
      </c>
      <c r="H27" s="31"/>
    </row>
    <row r="28" spans="1:8" s="30" customFormat="1" ht="30">
      <c r="A28" s="27" t="s">
        <v>34</v>
      </c>
      <c r="B28" s="28">
        <v>1236</v>
      </c>
      <c r="C28" s="28">
        <v>131</v>
      </c>
      <c r="D28" s="28" t="s">
        <v>16</v>
      </c>
      <c r="E28" s="29">
        <f>E29+E32+E34+E35</f>
        <v>2500000</v>
      </c>
      <c r="F28" s="29">
        <f t="shared" ref="F28:H28" si="10">F29+F32+F34+F35</f>
        <v>2500000</v>
      </c>
      <c r="G28" s="29">
        <f t="shared" si="10"/>
        <v>2500000</v>
      </c>
      <c r="H28" s="29">
        <f t="shared" si="10"/>
        <v>0</v>
      </c>
    </row>
    <row r="29" spans="1:8" s="30" customFormat="1" ht="30">
      <c r="A29" s="27" t="s">
        <v>35</v>
      </c>
      <c r="B29" s="28">
        <v>12361</v>
      </c>
      <c r="C29" s="28">
        <v>131</v>
      </c>
      <c r="D29" s="28" t="s">
        <v>16</v>
      </c>
      <c r="E29" s="29">
        <f t="shared" ref="E29:H29" si="11">SUM(E30:E31)</f>
        <v>2500000</v>
      </c>
      <c r="F29" s="29">
        <f t="shared" si="11"/>
        <v>2500000</v>
      </c>
      <c r="G29" s="29">
        <f t="shared" si="11"/>
        <v>2500000</v>
      </c>
      <c r="H29" s="29">
        <f t="shared" si="11"/>
        <v>0</v>
      </c>
    </row>
    <row r="30" spans="1:8" s="54" customFormat="1" ht="30">
      <c r="A30" s="51" t="s">
        <v>36</v>
      </c>
      <c r="B30" s="52">
        <v>123611</v>
      </c>
      <c r="C30" s="52">
        <v>131</v>
      </c>
      <c r="D30" s="52" t="s">
        <v>16</v>
      </c>
      <c r="E30" s="53">
        <f>'[1]2021'!E33</f>
        <v>0</v>
      </c>
      <c r="F30" s="53">
        <f>'[1]2022'!E33</f>
        <v>0</v>
      </c>
      <c r="G30" s="53">
        <f>'[1]2023'!E33</f>
        <v>0</v>
      </c>
      <c r="H30" s="31"/>
    </row>
    <row r="31" spans="1:8" s="54" customFormat="1">
      <c r="A31" s="51" t="s">
        <v>187</v>
      </c>
      <c r="B31" s="52">
        <v>123612</v>
      </c>
      <c r="C31" s="52">
        <v>131</v>
      </c>
      <c r="D31" s="52" t="s">
        <v>16</v>
      </c>
      <c r="E31" s="53">
        <f>'[1]2021'!E34</f>
        <v>2500000</v>
      </c>
      <c r="F31" s="53">
        <f>'[1]2022'!E34</f>
        <v>2500000</v>
      </c>
      <c r="G31" s="53">
        <f>'[1]2023'!E34</f>
        <v>2500000</v>
      </c>
      <c r="H31" s="31"/>
    </row>
    <row r="32" spans="1:8" s="30" customFormat="1">
      <c r="A32" s="27" t="s">
        <v>37</v>
      </c>
      <c r="B32" s="28">
        <v>12362</v>
      </c>
      <c r="C32" s="28">
        <v>131</v>
      </c>
      <c r="D32" s="28" t="s">
        <v>16</v>
      </c>
      <c r="E32" s="25">
        <f>SUM(E33)</f>
        <v>0</v>
      </c>
      <c r="F32" s="25">
        <f t="shared" ref="F32:H32" si="12">SUM(F33)</f>
        <v>0</v>
      </c>
      <c r="G32" s="25">
        <f t="shared" si="12"/>
        <v>0</v>
      </c>
      <c r="H32" s="25">
        <f t="shared" si="12"/>
        <v>0</v>
      </c>
    </row>
    <row r="33" spans="1:8" s="54" customFormat="1" ht="30">
      <c r="A33" s="51" t="s">
        <v>38</v>
      </c>
      <c r="B33" s="52">
        <v>123621</v>
      </c>
      <c r="C33" s="52">
        <v>131</v>
      </c>
      <c r="D33" s="52" t="s">
        <v>16</v>
      </c>
      <c r="E33" s="53">
        <f>'[1]2021'!E36</f>
        <v>0</v>
      </c>
      <c r="F33" s="53">
        <f>'[1]2022'!E36</f>
        <v>0</v>
      </c>
      <c r="G33" s="53">
        <f>'[1]2023'!E36</f>
        <v>0</v>
      </c>
      <c r="H33" s="31"/>
    </row>
    <row r="34" spans="1:8" s="30" customFormat="1" ht="30">
      <c r="A34" s="27" t="s">
        <v>188</v>
      </c>
      <c r="B34" s="28">
        <v>12363</v>
      </c>
      <c r="C34" s="28">
        <v>131</v>
      </c>
      <c r="D34" s="28" t="s">
        <v>16</v>
      </c>
      <c r="E34" s="53">
        <f>'[1]2021'!E37</f>
        <v>0</v>
      </c>
      <c r="F34" s="53">
        <f>'[1]2022'!E37</f>
        <v>0</v>
      </c>
      <c r="G34" s="53">
        <f>'[1]2023'!E37</f>
        <v>0</v>
      </c>
      <c r="H34" s="31"/>
    </row>
    <row r="35" spans="1:8" s="30" customFormat="1" ht="30">
      <c r="A35" s="27" t="s">
        <v>39</v>
      </c>
      <c r="B35" s="28">
        <v>12364</v>
      </c>
      <c r="C35" s="28">
        <v>131</v>
      </c>
      <c r="D35" s="28" t="s">
        <v>16</v>
      </c>
      <c r="E35" s="53">
        <f>'[1]2021'!E38</f>
        <v>0</v>
      </c>
      <c r="F35" s="53">
        <f>'[1]2022'!E38</f>
        <v>0</v>
      </c>
      <c r="G35" s="53">
        <f>'[1]2023'!E38</f>
        <v>0</v>
      </c>
      <c r="H35" s="31"/>
    </row>
    <row r="36" spans="1:8" s="30" customFormat="1">
      <c r="A36" s="27" t="s">
        <v>40</v>
      </c>
      <c r="B36" s="28">
        <v>1237</v>
      </c>
      <c r="C36" s="28">
        <v>131</v>
      </c>
      <c r="D36" s="28" t="s">
        <v>16</v>
      </c>
      <c r="E36" s="53">
        <f>'[1]2021'!E39</f>
        <v>0</v>
      </c>
      <c r="F36" s="53">
        <f>'[1]2022'!E39</f>
        <v>0</v>
      </c>
      <c r="G36" s="53">
        <f>'[1]2023'!E39</f>
        <v>0</v>
      </c>
      <c r="H36" s="31"/>
    </row>
    <row r="37" spans="1:8" s="30" customFormat="1">
      <c r="A37" s="27" t="s">
        <v>41</v>
      </c>
      <c r="B37" s="28">
        <v>1238</v>
      </c>
      <c r="C37" s="28">
        <v>131</v>
      </c>
      <c r="D37" s="28" t="s">
        <v>16</v>
      </c>
      <c r="E37" s="53">
        <f>'[1]2021'!E40</f>
        <v>0</v>
      </c>
      <c r="F37" s="53">
        <f>'[1]2022'!E40</f>
        <v>0</v>
      </c>
      <c r="G37" s="53">
        <f>'[1]2023'!E40</f>
        <v>0</v>
      </c>
      <c r="H37" s="31"/>
    </row>
    <row r="38" spans="1:8" s="54" customFormat="1" ht="30">
      <c r="A38" s="51" t="s">
        <v>42</v>
      </c>
      <c r="B38" s="52">
        <v>12381</v>
      </c>
      <c r="C38" s="52">
        <v>131</v>
      </c>
      <c r="D38" s="52" t="s">
        <v>16</v>
      </c>
      <c r="E38" s="53">
        <f>'[1]2021'!E41</f>
        <v>0</v>
      </c>
      <c r="F38" s="53">
        <f>'[1]2022'!E41</f>
        <v>0</v>
      </c>
      <c r="G38" s="53">
        <f>'[1]2023'!E41</f>
        <v>0</v>
      </c>
      <c r="H38" s="31"/>
    </row>
    <row r="39" spans="1:8" s="30" customFormat="1">
      <c r="A39" s="27" t="s">
        <v>347</v>
      </c>
      <c r="B39" s="28">
        <v>1239</v>
      </c>
      <c r="C39" s="28">
        <v>134</v>
      </c>
      <c r="D39" s="28" t="s">
        <v>16</v>
      </c>
      <c r="E39" s="53">
        <f>'[1]2021'!E42</f>
        <v>0</v>
      </c>
      <c r="F39" s="53">
        <f>'[1]2022'!E42</f>
        <v>0</v>
      </c>
      <c r="G39" s="53">
        <f>'[1]2023'!E42</f>
        <v>0</v>
      </c>
      <c r="H39" s="31"/>
    </row>
    <row r="40" spans="1:8" s="30" customFormat="1">
      <c r="A40" s="27" t="s">
        <v>348</v>
      </c>
      <c r="B40" s="28">
        <v>1240</v>
      </c>
      <c r="C40" s="28">
        <v>135</v>
      </c>
      <c r="D40" s="28" t="s">
        <v>16</v>
      </c>
      <c r="E40" s="53">
        <f>'[1]2021'!E43</f>
        <v>0</v>
      </c>
      <c r="F40" s="53">
        <f>'[1]2022'!E43</f>
        <v>0</v>
      </c>
      <c r="G40" s="53">
        <f>'[1]2023'!E43</f>
        <v>0</v>
      </c>
      <c r="H40" s="31"/>
    </row>
    <row r="41" spans="1:8" s="26" customFormat="1" ht="28.5">
      <c r="A41" s="23" t="s">
        <v>43</v>
      </c>
      <c r="B41" s="24">
        <v>1300</v>
      </c>
      <c r="C41" s="24" t="s">
        <v>44</v>
      </c>
      <c r="D41" s="24" t="s">
        <v>16</v>
      </c>
      <c r="E41" s="25">
        <f t="shared" ref="E41:H41" si="13">SUM(E42:E44)</f>
        <v>0</v>
      </c>
      <c r="F41" s="25">
        <f t="shared" si="13"/>
        <v>0</v>
      </c>
      <c r="G41" s="25">
        <f t="shared" si="13"/>
        <v>0</v>
      </c>
      <c r="H41" s="25">
        <f t="shared" si="13"/>
        <v>0</v>
      </c>
    </row>
    <row r="42" spans="1:8" s="54" customFormat="1" ht="30">
      <c r="A42" s="51" t="s">
        <v>349</v>
      </c>
      <c r="B42" s="52">
        <v>13001</v>
      </c>
      <c r="C42" s="52">
        <v>141</v>
      </c>
      <c r="D42" s="52" t="s">
        <v>16</v>
      </c>
      <c r="E42" s="53">
        <f>'[1]2021'!E45</f>
        <v>0</v>
      </c>
      <c r="F42" s="53">
        <f>'[1]2022'!E45</f>
        <v>0</v>
      </c>
      <c r="G42" s="53">
        <f>'[1]2023'!E45</f>
        <v>0</v>
      </c>
      <c r="H42" s="31"/>
    </row>
    <row r="43" spans="1:8" s="54" customFormat="1">
      <c r="A43" s="51" t="s">
        <v>350</v>
      </c>
      <c r="B43" s="52">
        <v>13004</v>
      </c>
      <c r="C43" s="52">
        <v>144</v>
      </c>
      <c r="D43" s="52" t="s">
        <v>16</v>
      </c>
      <c r="E43" s="53">
        <f>'[1]2021'!E46</f>
        <v>0</v>
      </c>
      <c r="F43" s="53">
        <f>'[1]2022'!E46</f>
        <v>0</v>
      </c>
      <c r="G43" s="53">
        <f>'[1]2023'!E46</f>
        <v>0</v>
      </c>
      <c r="H43" s="31"/>
    </row>
    <row r="44" spans="1:8" s="54" customFormat="1" ht="30">
      <c r="A44" s="51" t="s">
        <v>351</v>
      </c>
      <c r="B44" s="52">
        <v>13005</v>
      </c>
      <c r="C44" s="52">
        <v>145</v>
      </c>
      <c r="D44" s="52" t="s">
        <v>16</v>
      </c>
      <c r="E44" s="53">
        <f>'[1]2021'!E47</f>
        <v>0</v>
      </c>
      <c r="F44" s="53">
        <f>'[1]2022'!E47</f>
        <v>0</v>
      </c>
      <c r="G44" s="53">
        <f>'[1]2023'!E47</f>
        <v>0</v>
      </c>
      <c r="H44" s="31"/>
    </row>
    <row r="45" spans="1:8" s="26" customFormat="1" ht="28.5">
      <c r="A45" s="23" t="s">
        <v>45</v>
      </c>
      <c r="B45" s="24">
        <v>1400</v>
      </c>
      <c r="C45" s="24" t="s">
        <v>46</v>
      </c>
      <c r="D45" s="24" t="s">
        <v>16</v>
      </c>
      <c r="E45" s="25">
        <f t="shared" ref="E45:H45" si="14">E46+E47+E48</f>
        <v>2900000</v>
      </c>
      <c r="F45" s="25">
        <f t="shared" si="14"/>
        <v>2800000</v>
      </c>
      <c r="G45" s="25">
        <f t="shared" si="14"/>
        <v>2800000</v>
      </c>
      <c r="H45" s="25">
        <f t="shared" si="14"/>
        <v>0</v>
      </c>
    </row>
    <row r="46" spans="1:8" s="30" customFormat="1">
      <c r="A46" s="27" t="s">
        <v>352</v>
      </c>
      <c r="B46" s="28">
        <v>1410</v>
      </c>
      <c r="C46" s="28">
        <v>152</v>
      </c>
      <c r="D46" s="28" t="s">
        <v>16</v>
      </c>
      <c r="E46" s="53">
        <f>'[1]2021'!E49</f>
        <v>2900000</v>
      </c>
      <c r="F46" s="53">
        <f>'[1]2022'!E49</f>
        <v>2800000</v>
      </c>
      <c r="G46" s="53">
        <f>'[1]2023'!E49</f>
        <v>2800000</v>
      </c>
      <c r="H46" s="31"/>
    </row>
    <row r="47" spans="1:8" s="30" customFormat="1" ht="30">
      <c r="A47" s="27" t="s">
        <v>353</v>
      </c>
      <c r="B47" s="28">
        <v>1420</v>
      </c>
      <c r="C47" s="28">
        <v>152</v>
      </c>
      <c r="D47" s="28" t="s">
        <v>16</v>
      </c>
      <c r="E47" s="53">
        <f>'[1]2021'!E50</f>
        <v>0</v>
      </c>
      <c r="F47" s="53">
        <f>'[1]2022'!E50</f>
        <v>0</v>
      </c>
      <c r="G47" s="53">
        <f>'[1]2023'!E50</f>
        <v>0</v>
      </c>
      <c r="H47" s="31"/>
    </row>
    <row r="48" spans="1:8" s="30" customFormat="1" ht="51" customHeight="1">
      <c r="A48" s="27" t="s">
        <v>354</v>
      </c>
      <c r="B48" s="28">
        <v>1430</v>
      </c>
      <c r="C48" s="28">
        <v>150</v>
      </c>
      <c r="D48" s="28" t="s">
        <v>16</v>
      </c>
      <c r="E48" s="25">
        <f t="shared" ref="E48:H48" si="15">SUM(E49:E50)</f>
        <v>0</v>
      </c>
      <c r="F48" s="25">
        <f t="shared" si="15"/>
        <v>0</v>
      </c>
      <c r="G48" s="25">
        <f t="shared" si="15"/>
        <v>0</v>
      </c>
      <c r="H48" s="25">
        <f t="shared" si="15"/>
        <v>0</v>
      </c>
    </row>
    <row r="49" spans="1:8" s="54" customFormat="1">
      <c r="A49" s="51" t="s">
        <v>355</v>
      </c>
      <c r="B49" s="52">
        <v>1431</v>
      </c>
      <c r="C49" s="52">
        <v>152</v>
      </c>
      <c r="D49" s="52" t="s">
        <v>16</v>
      </c>
      <c r="E49" s="53">
        <f>'[1]2021'!E52</f>
        <v>0</v>
      </c>
      <c r="F49" s="53">
        <f>'[1]2022'!E52</f>
        <v>0</v>
      </c>
      <c r="G49" s="53">
        <f>'[1]2023'!E52</f>
        <v>0</v>
      </c>
      <c r="H49" s="31"/>
    </row>
    <row r="50" spans="1:8" s="54" customFormat="1">
      <c r="A50" s="51" t="s">
        <v>356</v>
      </c>
      <c r="B50" s="52">
        <v>1432</v>
      </c>
      <c r="C50" s="52">
        <v>155</v>
      </c>
      <c r="D50" s="52" t="s">
        <v>16</v>
      </c>
      <c r="E50" s="53">
        <f>'[1]2021'!E53</f>
        <v>0</v>
      </c>
      <c r="F50" s="53">
        <f>'[1]2022'!E53</f>
        <v>0</v>
      </c>
      <c r="G50" s="53">
        <f>'[1]2023'!E53</f>
        <v>0</v>
      </c>
      <c r="H50" s="31"/>
    </row>
    <row r="51" spans="1:8" s="26" customFormat="1" ht="21.75" customHeight="1">
      <c r="A51" s="23" t="s">
        <v>47</v>
      </c>
      <c r="B51" s="24">
        <v>1500</v>
      </c>
      <c r="C51" s="24" t="s">
        <v>48</v>
      </c>
      <c r="D51" s="24" t="s">
        <v>16</v>
      </c>
      <c r="E51" s="25">
        <f t="shared" ref="E51:H51" si="16">E52</f>
        <v>0</v>
      </c>
      <c r="F51" s="25">
        <f t="shared" si="16"/>
        <v>0</v>
      </c>
      <c r="G51" s="25">
        <f t="shared" si="16"/>
        <v>0</v>
      </c>
      <c r="H51" s="25">
        <f t="shared" si="16"/>
        <v>0</v>
      </c>
    </row>
    <row r="52" spans="1:8" s="30" customFormat="1">
      <c r="A52" s="27" t="s">
        <v>357</v>
      </c>
      <c r="B52" s="28">
        <v>1510</v>
      </c>
      <c r="C52" s="28" t="s">
        <v>50</v>
      </c>
      <c r="D52" s="28" t="s">
        <v>16</v>
      </c>
      <c r="E52" s="25">
        <f t="shared" ref="E52:H52" si="17">SUM(E53:E54)</f>
        <v>0</v>
      </c>
      <c r="F52" s="25">
        <f t="shared" si="17"/>
        <v>0</v>
      </c>
      <c r="G52" s="25">
        <f t="shared" si="17"/>
        <v>0</v>
      </c>
      <c r="H52" s="25">
        <f t="shared" si="17"/>
        <v>0</v>
      </c>
    </row>
    <row r="53" spans="1:8" s="30" customFormat="1">
      <c r="A53" s="27" t="s">
        <v>358</v>
      </c>
      <c r="B53" s="28">
        <v>1511</v>
      </c>
      <c r="C53" s="28">
        <v>181</v>
      </c>
      <c r="D53" s="28" t="s">
        <v>16</v>
      </c>
      <c r="E53" s="53">
        <f>'[1]2021'!E56</f>
        <v>0</v>
      </c>
      <c r="F53" s="53">
        <f>'[1]2022'!E56</f>
        <v>0</v>
      </c>
      <c r="G53" s="53">
        <f>'[1]2023'!E56</f>
        <v>0</v>
      </c>
      <c r="H53" s="31"/>
    </row>
    <row r="54" spans="1:8" s="30" customFormat="1">
      <c r="A54" s="27" t="s">
        <v>359</v>
      </c>
      <c r="B54" s="28">
        <v>1512</v>
      </c>
      <c r="C54" s="28">
        <v>189</v>
      </c>
      <c r="D54" s="28" t="s">
        <v>16</v>
      </c>
      <c r="E54" s="53">
        <f>'[1]2021'!E57</f>
        <v>0</v>
      </c>
      <c r="F54" s="53">
        <f>'[1]2022'!E57</f>
        <v>0</v>
      </c>
      <c r="G54" s="53">
        <f>'[1]2023'!E57</f>
        <v>0</v>
      </c>
      <c r="H54" s="31"/>
    </row>
    <row r="55" spans="1:8" s="26" customFormat="1" ht="24" customHeight="1">
      <c r="A55" s="23" t="s">
        <v>49</v>
      </c>
      <c r="B55" s="24">
        <v>1600</v>
      </c>
      <c r="C55" s="24" t="s">
        <v>50</v>
      </c>
      <c r="D55" s="24" t="s">
        <v>16</v>
      </c>
      <c r="E55" s="25">
        <f t="shared" ref="E55:H55" si="18">E56+E61</f>
        <v>0</v>
      </c>
      <c r="F55" s="25">
        <f t="shared" si="18"/>
        <v>0</v>
      </c>
      <c r="G55" s="25">
        <f t="shared" si="18"/>
        <v>0</v>
      </c>
      <c r="H55" s="25">
        <f t="shared" si="18"/>
        <v>0</v>
      </c>
    </row>
    <row r="56" spans="1:8" s="30" customFormat="1" ht="31.5" customHeight="1">
      <c r="A56" s="27" t="s">
        <v>360</v>
      </c>
      <c r="B56" s="28">
        <v>1610</v>
      </c>
      <c r="C56" s="28">
        <v>400</v>
      </c>
      <c r="D56" s="28" t="s">
        <v>16</v>
      </c>
      <c r="E56" s="25">
        <f t="shared" ref="E56:H56" si="19">SUM(E57:E60)</f>
        <v>0</v>
      </c>
      <c r="F56" s="25">
        <f t="shared" si="19"/>
        <v>0</v>
      </c>
      <c r="G56" s="25">
        <f t="shared" si="19"/>
        <v>0</v>
      </c>
      <c r="H56" s="25">
        <f t="shared" si="19"/>
        <v>0</v>
      </c>
    </row>
    <row r="57" spans="1:8" s="30" customFormat="1" ht="30.75" customHeight="1">
      <c r="A57" s="27" t="s">
        <v>361</v>
      </c>
      <c r="B57" s="28">
        <v>1611</v>
      </c>
      <c r="C57" s="28" t="s">
        <v>51</v>
      </c>
      <c r="D57" s="28" t="s">
        <v>16</v>
      </c>
      <c r="E57" s="53">
        <f>'[1]2021'!E60</f>
        <v>0</v>
      </c>
      <c r="F57" s="53">
        <f>'[1]2022'!E60</f>
        <v>0</v>
      </c>
      <c r="G57" s="53">
        <f>'[1]2023'!E60</f>
        <v>0</v>
      </c>
      <c r="H57" s="31"/>
    </row>
    <row r="58" spans="1:8" s="30" customFormat="1">
      <c r="A58" s="27" t="s">
        <v>362</v>
      </c>
      <c r="B58" s="28">
        <v>1612</v>
      </c>
      <c r="C58" s="28" t="s">
        <v>52</v>
      </c>
      <c r="D58" s="28" t="s">
        <v>16</v>
      </c>
      <c r="E58" s="53">
        <f>'[1]2021'!E61</f>
        <v>0</v>
      </c>
      <c r="F58" s="53">
        <f>'[1]2022'!E61</f>
        <v>0</v>
      </c>
      <c r="G58" s="53">
        <f>'[1]2023'!E61</f>
        <v>0</v>
      </c>
      <c r="H58" s="31"/>
    </row>
    <row r="59" spans="1:8" s="30" customFormat="1">
      <c r="A59" s="27" t="s">
        <v>363</v>
      </c>
      <c r="B59" s="28">
        <v>1613</v>
      </c>
      <c r="C59" s="28">
        <v>430</v>
      </c>
      <c r="D59" s="28" t="s">
        <v>16</v>
      </c>
      <c r="E59" s="53">
        <f>'[1]2021'!E62</f>
        <v>0</v>
      </c>
      <c r="F59" s="53">
        <f>'[1]2022'!E62</f>
        <v>0</v>
      </c>
      <c r="G59" s="53">
        <f>'[1]2023'!E62</f>
        <v>0</v>
      </c>
      <c r="H59" s="31"/>
    </row>
    <row r="60" spans="1:8" s="30" customFormat="1">
      <c r="A60" s="27" t="s">
        <v>364</v>
      </c>
      <c r="B60" s="28">
        <v>1614</v>
      </c>
      <c r="C60" s="28" t="s">
        <v>53</v>
      </c>
      <c r="D60" s="28" t="s">
        <v>16</v>
      </c>
      <c r="E60" s="53">
        <f>'[1]2021'!E63</f>
        <v>0</v>
      </c>
      <c r="F60" s="53">
        <f>'[1]2022'!E63</f>
        <v>0</v>
      </c>
      <c r="G60" s="53">
        <f>'[1]2023'!E63</f>
        <v>0</v>
      </c>
      <c r="H60" s="31"/>
    </row>
    <row r="61" spans="1:8" s="30" customFormat="1" ht="30">
      <c r="A61" s="27" t="s">
        <v>365</v>
      </c>
      <c r="B61" s="28">
        <v>1620</v>
      </c>
      <c r="C61" s="28">
        <v>600</v>
      </c>
      <c r="D61" s="28" t="s">
        <v>16</v>
      </c>
      <c r="E61" s="25">
        <f t="shared" ref="E61:H61" si="20">SUM(E62:E64)</f>
        <v>0</v>
      </c>
      <c r="F61" s="25">
        <f t="shared" si="20"/>
        <v>0</v>
      </c>
      <c r="G61" s="25">
        <f t="shared" si="20"/>
        <v>0</v>
      </c>
      <c r="H61" s="25">
        <f t="shared" si="20"/>
        <v>0</v>
      </c>
    </row>
    <row r="62" spans="1:8" s="30" customFormat="1" ht="45">
      <c r="A62" s="27" t="s">
        <v>366</v>
      </c>
      <c r="B62" s="28" t="s">
        <v>367</v>
      </c>
      <c r="C62" s="28" t="s">
        <v>368</v>
      </c>
      <c r="D62" s="28" t="s">
        <v>16</v>
      </c>
      <c r="E62" s="53">
        <f>'[1]2021'!E65</f>
        <v>0</v>
      </c>
      <c r="F62" s="53">
        <f>'[1]2022'!E65</f>
        <v>0</v>
      </c>
      <c r="G62" s="53">
        <f>'[1]2023'!E65</f>
        <v>0</v>
      </c>
      <c r="H62" s="31"/>
    </row>
    <row r="63" spans="1:8" s="30" customFormat="1" ht="45">
      <c r="A63" s="27" t="s">
        <v>369</v>
      </c>
      <c r="B63" s="28" t="s">
        <v>370</v>
      </c>
      <c r="C63" s="28" t="s">
        <v>371</v>
      </c>
      <c r="D63" s="28" t="s">
        <v>16</v>
      </c>
      <c r="E63" s="53">
        <f>'[1]2021'!E66</f>
        <v>0</v>
      </c>
      <c r="F63" s="53">
        <f>'[1]2022'!E66</f>
        <v>0</v>
      </c>
      <c r="G63" s="53">
        <f>'[1]2023'!E66</f>
        <v>0</v>
      </c>
      <c r="H63" s="31"/>
    </row>
    <row r="64" spans="1:8" s="30" customFormat="1" ht="45">
      <c r="A64" s="27" t="s">
        <v>372</v>
      </c>
      <c r="B64" s="28" t="s">
        <v>373</v>
      </c>
      <c r="C64" s="28" t="s">
        <v>374</v>
      </c>
      <c r="D64" s="28" t="s">
        <v>16</v>
      </c>
      <c r="E64" s="53">
        <f>'[1]2021'!E67</f>
        <v>0</v>
      </c>
      <c r="F64" s="53">
        <f>'[1]2022'!E67</f>
        <v>0</v>
      </c>
      <c r="G64" s="53">
        <f>'[1]2023'!E67</f>
        <v>0</v>
      </c>
      <c r="H64" s="31"/>
    </row>
    <row r="65" spans="1:8" s="26" customFormat="1" ht="14.25">
      <c r="A65" s="23" t="s">
        <v>54</v>
      </c>
      <c r="B65" s="24">
        <v>1700</v>
      </c>
      <c r="C65" s="24" t="s">
        <v>16</v>
      </c>
      <c r="D65" s="24" t="s">
        <v>16</v>
      </c>
      <c r="E65" s="25">
        <f t="shared" ref="E65:H65" si="21">SUM(E66:E69)</f>
        <v>0</v>
      </c>
      <c r="F65" s="25">
        <f t="shared" si="21"/>
        <v>0</v>
      </c>
      <c r="G65" s="25">
        <f t="shared" si="21"/>
        <v>0</v>
      </c>
      <c r="H65" s="25">
        <f t="shared" si="21"/>
        <v>0</v>
      </c>
    </row>
    <row r="66" spans="1:8" s="30" customFormat="1" ht="30">
      <c r="A66" s="27" t="s">
        <v>375</v>
      </c>
      <c r="B66" s="28" t="s">
        <v>376</v>
      </c>
      <c r="C66" s="28" t="s">
        <v>55</v>
      </c>
      <c r="D66" s="28" t="s">
        <v>16</v>
      </c>
      <c r="E66" s="53">
        <f>'[1]2021'!E69</f>
        <v>0</v>
      </c>
      <c r="F66" s="53">
        <f>'[1]2022'!E69</f>
        <v>0</v>
      </c>
      <c r="G66" s="53">
        <f>'[1]2023'!E69</f>
        <v>0</v>
      </c>
      <c r="H66" s="31"/>
    </row>
    <row r="67" spans="1:8" s="30" customFormat="1" ht="45">
      <c r="A67" s="27" t="s">
        <v>377</v>
      </c>
      <c r="B67" s="28" t="s">
        <v>378</v>
      </c>
      <c r="C67" s="28" t="s">
        <v>55</v>
      </c>
      <c r="D67" s="28" t="s">
        <v>16</v>
      </c>
      <c r="E67" s="53">
        <f>'[1]2021'!E70</f>
        <v>0</v>
      </c>
      <c r="F67" s="53">
        <f>'[1]2022'!E70</f>
        <v>0</v>
      </c>
      <c r="G67" s="53">
        <f>'[1]2023'!E70</f>
        <v>0</v>
      </c>
      <c r="H67" s="31"/>
    </row>
    <row r="68" spans="1:8" s="30" customFormat="1" ht="30">
      <c r="A68" s="27" t="s">
        <v>379</v>
      </c>
      <c r="B68" s="28" t="s">
        <v>380</v>
      </c>
      <c r="C68" s="28" t="s">
        <v>381</v>
      </c>
      <c r="D68" s="28" t="s">
        <v>16</v>
      </c>
      <c r="E68" s="53">
        <f>'[1]2021'!E71</f>
        <v>0</v>
      </c>
      <c r="F68" s="53">
        <f>'[1]2022'!E71</f>
        <v>0</v>
      </c>
      <c r="G68" s="53">
        <f>'[1]2023'!E71</f>
        <v>0</v>
      </c>
      <c r="H68" s="31"/>
    </row>
    <row r="69" spans="1:8" s="30" customFormat="1">
      <c r="A69" s="27" t="s">
        <v>382</v>
      </c>
      <c r="B69" s="28" t="s">
        <v>383</v>
      </c>
      <c r="C69" s="28" t="s">
        <v>384</v>
      </c>
      <c r="D69" s="28"/>
      <c r="E69" s="53">
        <f>'[1]2021'!E72</f>
        <v>0</v>
      </c>
      <c r="F69" s="53">
        <f>'[1]2022'!E72</f>
        <v>0</v>
      </c>
      <c r="G69" s="53">
        <f>'[1]2023'!E72</f>
        <v>0</v>
      </c>
      <c r="H69" s="31"/>
    </row>
    <row r="70" spans="1:8" s="26" customFormat="1" ht="14.25">
      <c r="A70" s="23" t="s">
        <v>385</v>
      </c>
      <c r="B70" s="24">
        <v>2000</v>
      </c>
      <c r="C70" s="24" t="s">
        <v>16</v>
      </c>
      <c r="D70" s="24" t="s">
        <v>16</v>
      </c>
      <c r="E70" s="25">
        <f>E71+E96+E105+E115+E119+E123</f>
        <v>40062822.450000003</v>
      </c>
      <c r="F70" s="25">
        <f t="shared" ref="F70:H70" si="22">F71+F96+F105+F115+F119+F123</f>
        <v>45651472.820720002</v>
      </c>
      <c r="G70" s="25">
        <f t="shared" si="22"/>
        <v>46194473.518720001</v>
      </c>
      <c r="H70" s="25">
        <f t="shared" si="22"/>
        <v>0</v>
      </c>
    </row>
    <row r="71" spans="1:8" s="26" customFormat="1" ht="14.25">
      <c r="A71" s="23" t="s">
        <v>189</v>
      </c>
      <c r="B71" s="24">
        <v>2100</v>
      </c>
      <c r="C71" s="24" t="s">
        <v>16</v>
      </c>
      <c r="D71" s="24" t="s">
        <v>16</v>
      </c>
      <c r="E71" s="25">
        <f t="shared" ref="E71:H71" si="23">E72+E84+E85+E88+E89</f>
        <v>23468402.59</v>
      </c>
      <c r="F71" s="25">
        <f t="shared" si="23"/>
        <v>26910053.31072</v>
      </c>
      <c r="G71" s="25">
        <f t="shared" si="23"/>
        <v>26910053.31072</v>
      </c>
      <c r="H71" s="25">
        <f t="shared" si="23"/>
        <v>0</v>
      </c>
    </row>
    <row r="72" spans="1:8" s="26" customFormat="1" ht="14.25">
      <c r="A72" s="23" t="s">
        <v>56</v>
      </c>
      <c r="B72" s="24">
        <v>2110</v>
      </c>
      <c r="C72" s="24" t="s">
        <v>57</v>
      </c>
      <c r="D72" s="24" t="s">
        <v>16</v>
      </c>
      <c r="E72" s="25">
        <f t="shared" ref="E72:H72" si="24">E73+E74+E75+E77+E78+E80+E79</f>
        <v>18024886.800000001</v>
      </c>
      <c r="F72" s="25">
        <f t="shared" si="24"/>
        <v>20668243.359999999</v>
      </c>
      <c r="G72" s="25">
        <f t="shared" si="24"/>
        <v>20668243.359999999</v>
      </c>
      <c r="H72" s="25">
        <f t="shared" si="24"/>
        <v>0</v>
      </c>
    </row>
    <row r="73" spans="1:8" s="30" customFormat="1">
      <c r="A73" s="27" t="s">
        <v>58</v>
      </c>
      <c r="B73" s="28">
        <v>2111</v>
      </c>
      <c r="C73" s="28" t="s">
        <v>57</v>
      </c>
      <c r="D73" s="28">
        <v>211</v>
      </c>
      <c r="E73" s="53">
        <f>'[1]2021'!E76</f>
        <v>0</v>
      </c>
      <c r="F73" s="53">
        <f>'[1]2022'!E76</f>
        <v>0</v>
      </c>
      <c r="G73" s="53">
        <f>'[1]2023'!E76</f>
        <v>0</v>
      </c>
      <c r="H73" s="55"/>
    </row>
    <row r="74" spans="1:8" s="30" customFormat="1">
      <c r="A74" s="27" t="s">
        <v>59</v>
      </c>
      <c r="B74" s="28">
        <v>2112</v>
      </c>
      <c r="C74" s="28" t="s">
        <v>57</v>
      </c>
      <c r="D74" s="28">
        <v>211</v>
      </c>
      <c r="E74" s="53">
        <f>'[1]2021'!E77</f>
        <v>11822230</v>
      </c>
      <c r="F74" s="53">
        <f>'[1]2022'!E77</f>
        <v>13557536</v>
      </c>
      <c r="G74" s="53">
        <f>'[1]2023'!E77</f>
        <v>13557536</v>
      </c>
      <c r="H74" s="55"/>
    </row>
    <row r="75" spans="1:8" s="30" customFormat="1">
      <c r="A75" s="27" t="s">
        <v>60</v>
      </c>
      <c r="B75" s="28">
        <v>2113</v>
      </c>
      <c r="C75" s="28" t="s">
        <v>57</v>
      </c>
      <c r="D75" s="28">
        <v>211</v>
      </c>
      <c r="E75" s="53">
        <f>'[1]2021'!E78</f>
        <v>97200</v>
      </c>
      <c r="F75" s="53">
        <f>'[1]2022'!E78</f>
        <v>97200</v>
      </c>
      <c r="G75" s="53">
        <f>'[1]2023'!E78</f>
        <v>97200</v>
      </c>
      <c r="H75" s="55"/>
    </row>
    <row r="76" spans="1:8" s="30" customFormat="1">
      <c r="A76" s="27" t="s">
        <v>61</v>
      </c>
      <c r="B76" s="28">
        <v>21131</v>
      </c>
      <c r="C76" s="28" t="s">
        <v>57</v>
      </c>
      <c r="D76" s="28">
        <v>211</v>
      </c>
      <c r="E76" s="53">
        <f>'[1]2021'!E79</f>
        <v>0</v>
      </c>
      <c r="F76" s="53">
        <f>'[1]2022'!E79</f>
        <v>0</v>
      </c>
      <c r="G76" s="53">
        <f>'[1]2023'!E79</f>
        <v>0</v>
      </c>
      <c r="H76" s="55"/>
    </row>
    <row r="77" spans="1:8" s="30" customFormat="1">
      <c r="A77" s="27" t="s">
        <v>62</v>
      </c>
      <c r="B77" s="28">
        <v>2114</v>
      </c>
      <c r="C77" s="28" t="s">
        <v>57</v>
      </c>
      <c r="D77" s="28">
        <v>211</v>
      </c>
      <c r="E77" s="53">
        <f>'[1]2021'!E80</f>
        <v>0</v>
      </c>
      <c r="F77" s="53">
        <f>'[1]2022'!E80</f>
        <v>0</v>
      </c>
      <c r="G77" s="53">
        <f>'[1]2023'!E80</f>
        <v>0</v>
      </c>
      <c r="H77" s="55"/>
    </row>
    <row r="78" spans="1:8" s="30" customFormat="1" ht="30">
      <c r="A78" s="27" t="s">
        <v>63</v>
      </c>
      <c r="B78" s="28">
        <v>2115</v>
      </c>
      <c r="C78" s="28" t="s">
        <v>57</v>
      </c>
      <c r="D78" s="28">
        <v>211</v>
      </c>
      <c r="E78" s="53">
        <f>'[1]2021'!E81</f>
        <v>2532348.7999999998</v>
      </c>
      <c r="F78" s="53">
        <f>'[1]2022'!E81</f>
        <v>2725777.76</v>
      </c>
      <c r="G78" s="53">
        <f>'[1]2023'!E81</f>
        <v>2725777.76</v>
      </c>
      <c r="H78" s="55"/>
    </row>
    <row r="79" spans="1:8" s="30" customFormat="1">
      <c r="A79" s="27" t="s">
        <v>64</v>
      </c>
      <c r="B79" s="28">
        <v>2116</v>
      </c>
      <c r="C79" s="28" t="s">
        <v>57</v>
      </c>
      <c r="D79" s="28">
        <v>211</v>
      </c>
      <c r="E79" s="53">
        <f>'[1]2021'!E82</f>
        <v>3573108</v>
      </c>
      <c r="F79" s="53">
        <f>'[1]2022'!E82</f>
        <v>4287729.5999999996</v>
      </c>
      <c r="G79" s="53">
        <f>'[1]2023'!E82</f>
        <v>4287729.5999999996</v>
      </c>
      <c r="H79" s="55"/>
    </row>
    <row r="80" spans="1:8" s="30" customFormat="1" ht="30">
      <c r="A80" s="27" t="s">
        <v>386</v>
      </c>
      <c r="B80" s="28">
        <v>2117</v>
      </c>
      <c r="C80" s="28">
        <v>111</v>
      </c>
      <c r="D80" s="28">
        <v>266</v>
      </c>
      <c r="E80" s="53">
        <f>'[1]2021'!E83</f>
        <v>0</v>
      </c>
      <c r="F80" s="53">
        <f>'[1]2022'!E83</f>
        <v>0</v>
      </c>
      <c r="G80" s="53">
        <f>'[1]2023'!E83</f>
        <v>0</v>
      </c>
      <c r="H80" s="55"/>
    </row>
    <row r="81" spans="1:8" s="26" customFormat="1" ht="28.5">
      <c r="A81" s="23" t="s">
        <v>65</v>
      </c>
      <c r="B81" s="24">
        <v>2120</v>
      </c>
      <c r="C81" s="24" t="s">
        <v>66</v>
      </c>
      <c r="D81" s="24" t="s">
        <v>16</v>
      </c>
      <c r="E81" s="56">
        <f>SUM(E82:E84)</f>
        <v>0</v>
      </c>
      <c r="F81" s="56">
        <f t="shared" ref="F81:H81" si="25">SUM(F82:F84)</f>
        <v>0</v>
      </c>
      <c r="G81" s="56">
        <f t="shared" si="25"/>
        <v>0</v>
      </c>
      <c r="H81" s="56">
        <f t="shared" si="25"/>
        <v>0</v>
      </c>
    </row>
    <row r="82" spans="1:8" s="30" customFormat="1" ht="30">
      <c r="A82" s="27" t="s">
        <v>65</v>
      </c>
      <c r="B82" s="28">
        <v>2121</v>
      </c>
      <c r="C82" s="28" t="s">
        <v>66</v>
      </c>
      <c r="D82" s="28">
        <v>212</v>
      </c>
      <c r="E82" s="53">
        <f>'[1]2021'!E85</f>
        <v>0</v>
      </c>
      <c r="F82" s="53">
        <f>'[1]2022'!E85</f>
        <v>0</v>
      </c>
      <c r="G82" s="53">
        <f>'[1]2023'!E85</f>
        <v>0</v>
      </c>
      <c r="H82" s="55"/>
    </row>
    <row r="83" spans="1:8" s="30" customFormat="1">
      <c r="A83" s="27" t="s">
        <v>387</v>
      </c>
      <c r="B83" s="28">
        <v>2122</v>
      </c>
      <c r="C83" s="28" t="s">
        <v>66</v>
      </c>
      <c r="D83" s="28">
        <v>226</v>
      </c>
      <c r="E83" s="53">
        <f>'[1]2021'!E86</f>
        <v>0</v>
      </c>
      <c r="F83" s="53">
        <f>'[1]2022'!E86</f>
        <v>0</v>
      </c>
      <c r="G83" s="53">
        <f>'[1]2023'!E86</f>
        <v>0</v>
      </c>
      <c r="H83" s="55"/>
    </row>
    <row r="84" spans="1:8" s="30" customFormat="1" ht="30">
      <c r="A84" s="27" t="s">
        <v>386</v>
      </c>
      <c r="B84" s="28">
        <v>2123</v>
      </c>
      <c r="C84" s="28" t="s">
        <v>66</v>
      </c>
      <c r="D84" s="28">
        <v>266</v>
      </c>
      <c r="E84" s="53">
        <f>'[1]2021'!E87</f>
        <v>0</v>
      </c>
      <c r="F84" s="53">
        <f>'[1]2022'!E87</f>
        <v>0</v>
      </c>
      <c r="G84" s="53">
        <f>'[1]2023'!E87</f>
        <v>0</v>
      </c>
      <c r="H84" s="55"/>
    </row>
    <row r="85" spans="1:8" s="26" customFormat="1" ht="42.75">
      <c r="A85" s="23" t="s">
        <v>67</v>
      </c>
      <c r="B85" s="24">
        <v>2130</v>
      </c>
      <c r="C85" s="24" t="s">
        <v>68</v>
      </c>
      <c r="D85" s="24" t="s">
        <v>50</v>
      </c>
      <c r="E85" s="57">
        <f>SUM(E86:E87)</f>
        <v>0</v>
      </c>
      <c r="F85" s="57">
        <f t="shared" ref="F85:H85" si="26">SUM(F86:F87)</f>
        <v>0</v>
      </c>
      <c r="G85" s="57">
        <f t="shared" si="26"/>
        <v>0</v>
      </c>
      <c r="H85" s="57">
        <f t="shared" si="26"/>
        <v>0</v>
      </c>
    </row>
    <row r="86" spans="1:8" s="30" customFormat="1">
      <c r="A86" s="27" t="s">
        <v>387</v>
      </c>
      <c r="B86" s="28">
        <v>2131</v>
      </c>
      <c r="C86" s="28">
        <v>113</v>
      </c>
      <c r="D86" s="28">
        <v>226</v>
      </c>
      <c r="E86" s="53">
        <f>'[1]2021'!E89</f>
        <v>0</v>
      </c>
      <c r="F86" s="53">
        <f>'[1]2022'!E89</f>
        <v>0</v>
      </c>
      <c r="G86" s="53">
        <f>'[1]2023'!E89</f>
        <v>0</v>
      </c>
      <c r="H86" s="55"/>
    </row>
    <row r="87" spans="1:8" s="30" customFormat="1" ht="30">
      <c r="A87" s="27" t="s">
        <v>388</v>
      </c>
      <c r="B87" s="28">
        <v>2132</v>
      </c>
      <c r="C87" s="28" t="s">
        <v>68</v>
      </c>
      <c r="D87" s="28">
        <v>296</v>
      </c>
      <c r="E87" s="53">
        <f>'[1]2021'!E90</f>
        <v>0</v>
      </c>
      <c r="F87" s="53">
        <f>'[1]2022'!E90</f>
        <v>0</v>
      </c>
      <c r="G87" s="53">
        <f>'[1]2023'!E90</f>
        <v>0</v>
      </c>
      <c r="H87" s="55"/>
    </row>
    <row r="88" spans="1:8" s="26" customFormat="1" ht="57">
      <c r="A88" s="23" t="s">
        <v>69</v>
      </c>
      <c r="B88" s="24">
        <v>2140</v>
      </c>
      <c r="C88" s="24" t="s">
        <v>70</v>
      </c>
      <c r="D88" s="24">
        <v>213</v>
      </c>
      <c r="E88" s="53">
        <f>'[1]2021'!E91</f>
        <v>5443515.79</v>
      </c>
      <c r="F88" s="53">
        <f>'[1]2022'!E91</f>
        <v>6241809.9507200001</v>
      </c>
      <c r="G88" s="53">
        <f>'[1]2023'!E91</f>
        <v>6241809.9507200001</v>
      </c>
      <c r="H88" s="56"/>
    </row>
    <row r="89" spans="1:8" s="26" customFormat="1" ht="57">
      <c r="A89" s="23" t="s">
        <v>71</v>
      </c>
      <c r="B89" s="24">
        <v>2150</v>
      </c>
      <c r="C89" s="24" t="s">
        <v>20</v>
      </c>
      <c r="D89" s="24" t="s">
        <v>16</v>
      </c>
      <c r="E89" s="25">
        <f t="shared" ref="E89:H89" si="27">SUM(E90:E93)</f>
        <v>0</v>
      </c>
      <c r="F89" s="25">
        <f t="shared" si="27"/>
        <v>0</v>
      </c>
      <c r="G89" s="25">
        <f t="shared" si="27"/>
        <v>0</v>
      </c>
      <c r="H89" s="25">
        <f t="shared" si="27"/>
        <v>0</v>
      </c>
    </row>
    <row r="90" spans="1:8" s="54" customFormat="1" ht="45">
      <c r="A90" s="51" t="s">
        <v>72</v>
      </c>
      <c r="B90" s="52">
        <v>2151</v>
      </c>
      <c r="C90" s="52" t="s">
        <v>73</v>
      </c>
      <c r="D90" s="52" t="s">
        <v>16</v>
      </c>
      <c r="E90" s="53">
        <f>'[1]2021'!E93</f>
        <v>0</v>
      </c>
      <c r="F90" s="53">
        <f>'[1]2022'!E93</f>
        <v>0</v>
      </c>
      <c r="G90" s="53">
        <f>'[1]2023'!E93</f>
        <v>0</v>
      </c>
      <c r="H90" s="53"/>
    </row>
    <row r="91" spans="1:8" s="54" customFormat="1" ht="45">
      <c r="A91" s="51" t="s">
        <v>74</v>
      </c>
      <c r="B91" s="52">
        <v>2152</v>
      </c>
      <c r="C91" s="52" t="s">
        <v>75</v>
      </c>
      <c r="D91" s="52" t="s">
        <v>16</v>
      </c>
      <c r="E91" s="53">
        <f>'[1]2021'!E94</f>
        <v>0</v>
      </c>
      <c r="F91" s="53">
        <f>'[1]2022'!E94</f>
        <v>0</v>
      </c>
      <c r="G91" s="53">
        <f>'[1]2023'!E94</f>
        <v>0</v>
      </c>
      <c r="H91" s="53"/>
    </row>
    <row r="92" spans="1:8" s="54" customFormat="1" ht="30">
      <c r="A92" s="51" t="s">
        <v>76</v>
      </c>
      <c r="B92" s="52">
        <v>2153</v>
      </c>
      <c r="C92" s="52" t="s">
        <v>77</v>
      </c>
      <c r="D92" s="52" t="s">
        <v>16</v>
      </c>
      <c r="E92" s="53">
        <f>'[1]2021'!E95</f>
        <v>0</v>
      </c>
      <c r="F92" s="53">
        <f>'[1]2022'!E95</f>
        <v>0</v>
      </c>
      <c r="G92" s="53">
        <f>'[1]2023'!E95</f>
        <v>0</v>
      </c>
      <c r="H92" s="53"/>
    </row>
    <row r="93" spans="1:8" s="30" customFormat="1" ht="45">
      <c r="A93" s="27" t="s">
        <v>78</v>
      </c>
      <c r="B93" s="28">
        <v>2154</v>
      </c>
      <c r="C93" s="28" t="s">
        <v>79</v>
      </c>
      <c r="D93" s="28" t="s">
        <v>16</v>
      </c>
      <c r="E93" s="29">
        <f t="shared" ref="E93:H93" si="28">SUM(E94:E95)</f>
        <v>0</v>
      </c>
      <c r="F93" s="29">
        <f t="shared" si="28"/>
        <v>0</v>
      </c>
      <c r="G93" s="29">
        <f t="shared" si="28"/>
        <v>0</v>
      </c>
      <c r="H93" s="29">
        <f t="shared" si="28"/>
        <v>0</v>
      </c>
    </row>
    <row r="94" spans="1:8" s="54" customFormat="1" ht="30">
      <c r="A94" s="51" t="s">
        <v>190</v>
      </c>
      <c r="B94" s="52">
        <v>21541</v>
      </c>
      <c r="C94" s="52" t="s">
        <v>79</v>
      </c>
      <c r="D94" s="52" t="s">
        <v>16</v>
      </c>
      <c r="E94" s="53">
        <f>'[1]2021'!E97</f>
        <v>0</v>
      </c>
      <c r="F94" s="53">
        <f>'[1]2022'!E97</f>
        <v>0</v>
      </c>
      <c r="G94" s="53">
        <f>'[1]2023'!E97</f>
        <v>0</v>
      </c>
      <c r="H94" s="53"/>
    </row>
    <row r="95" spans="1:8" s="54" customFormat="1" ht="30">
      <c r="A95" s="51" t="s">
        <v>80</v>
      </c>
      <c r="B95" s="52" t="s">
        <v>81</v>
      </c>
      <c r="C95" s="52" t="s">
        <v>79</v>
      </c>
      <c r="D95" s="52" t="s">
        <v>16</v>
      </c>
      <c r="E95" s="53">
        <f>'[1]2021'!E98</f>
        <v>0</v>
      </c>
      <c r="F95" s="53">
        <f>'[1]2022'!E98</f>
        <v>0</v>
      </c>
      <c r="G95" s="53">
        <f>'[1]2023'!E98</f>
        <v>0</v>
      </c>
      <c r="H95" s="53"/>
    </row>
    <row r="96" spans="1:8" s="26" customFormat="1" ht="28.5">
      <c r="A96" s="23" t="s">
        <v>82</v>
      </c>
      <c r="B96" s="24">
        <v>2200</v>
      </c>
      <c r="C96" s="24" t="s">
        <v>83</v>
      </c>
      <c r="D96" s="24" t="s">
        <v>16</v>
      </c>
      <c r="E96" s="25">
        <f>E97+E100+E103+E104</f>
        <v>2900000</v>
      </c>
      <c r="F96" s="25">
        <f t="shared" ref="F96:H96" si="29">F97+F100+F103+F104</f>
        <v>2800000</v>
      </c>
      <c r="G96" s="25">
        <f t="shared" si="29"/>
        <v>2800000</v>
      </c>
      <c r="H96" s="25">
        <f t="shared" si="29"/>
        <v>0</v>
      </c>
    </row>
    <row r="97" spans="1:8" s="26" customFormat="1" ht="42.75">
      <c r="A97" s="23" t="s">
        <v>84</v>
      </c>
      <c r="B97" s="24">
        <v>2210</v>
      </c>
      <c r="C97" s="24" t="s">
        <v>85</v>
      </c>
      <c r="D97" s="24" t="s">
        <v>16</v>
      </c>
      <c r="E97" s="25">
        <f t="shared" ref="E97:H97" si="30">SUM(E98:E99)</f>
        <v>0</v>
      </c>
      <c r="F97" s="25">
        <f t="shared" si="30"/>
        <v>0</v>
      </c>
      <c r="G97" s="25">
        <f t="shared" si="30"/>
        <v>0</v>
      </c>
      <c r="H97" s="25">
        <f t="shared" si="30"/>
        <v>0</v>
      </c>
    </row>
    <row r="98" spans="1:8" s="54" customFormat="1" ht="45">
      <c r="A98" s="51" t="s">
        <v>86</v>
      </c>
      <c r="B98" s="52">
        <v>2211</v>
      </c>
      <c r="C98" s="52" t="s">
        <v>87</v>
      </c>
      <c r="D98" s="52" t="s">
        <v>16</v>
      </c>
      <c r="E98" s="53">
        <f>'[1]2021'!E101</f>
        <v>0</v>
      </c>
      <c r="F98" s="53">
        <f>'[1]2022'!E101</f>
        <v>0</v>
      </c>
      <c r="G98" s="53">
        <f>'[1]2023'!E101</f>
        <v>0</v>
      </c>
      <c r="H98" s="53"/>
    </row>
    <row r="99" spans="1:8" s="54" customFormat="1" ht="45">
      <c r="A99" s="51" t="s">
        <v>88</v>
      </c>
      <c r="B99" s="52">
        <v>2212</v>
      </c>
      <c r="C99" s="52" t="s">
        <v>89</v>
      </c>
      <c r="D99" s="52" t="s">
        <v>16</v>
      </c>
      <c r="E99" s="53">
        <f>'[1]2021'!E102</f>
        <v>0</v>
      </c>
      <c r="F99" s="53">
        <f>'[1]2022'!E102</f>
        <v>0</v>
      </c>
      <c r="G99" s="53">
        <f>'[1]2023'!E102</f>
        <v>0</v>
      </c>
      <c r="H99" s="53"/>
    </row>
    <row r="100" spans="1:8" s="26" customFormat="1" ht="57">
      <c r="A100" s="23" t="s">
        <v>90</v>
      </c>
      <c r="B100" s="24">
        <v>2230</v>
      </c>
      <c r="C100" s="24" t="s">
        <v>91</v>
      </c>
      <c r="D100" s="24" t="s">
        <v>16</v>
      </c>
      <c r="E100" s="25">
        <f>SUM(E101:E102)</f>
        <v>2900000</v>
      </c>
      <c r="F100" s="25">
        <f t="shared" ref="F100:H100" si="31">SUM(F101:F102)</f>
        <v>2800000</v>
      </c>
      <c r="G100" s="25">
        <f t="shared" si="31"/>
        <v>2800000</v>
      </c>
      <c r="H100" s="25">
        <f t="shared" si="31"/>
        <v>0</v>
      </c>
    </row>
    <row r="101" spans="1:8" s="54" customFormat="1" ht="30">
      <c r="A101" s="51" t="s">
        <v>389</v>
      </c>
      <c r="B101" s="52">
        <v>2231</v>
      </c>
      <c r="C101" s="52" t="s">
        <v>91</v>
      </c>
      <c r="D101" s="52">
        <v>262</v>
      </c>
      <c r="E101" s="53">
        <f>'[1]2021'!E104</f>
        <v>0</v>
      </c>
      <c r="F101" s="53">
        <f>'[1]2022'!E104</f>
        <v>0</v>
      </c>
      <c r="G101" s="53">
        <f>'[1]2023'!E104</f>
        <v>0</v>
      </c>
      <c r="H101" s="53"/>
    </row>
    <row r="102" spans="1:8" s="54" customFormat="1" ht="30">
      <c r="A102" s="51" t="s">
        <v>388</v>
      </c>
      <c r="B102" s="52">
        <v>2232</v>
      </c>
      <c r="C102" s="52" t="s">
        <v>91</v>
      </c>
      <c r="D102" s="52">
        <v>296</v>
      </c>
      <c r="E102" s="53">
        <f>'[1]2021'!E105</f>
        <v>2900000</v>
      </c>
      <c r="F102" s="53">
        <f>'[1]2022'!E105</f>
        <v>2800000</v>
      </c>
      <c r="G102" s="53">
        <f>'[1]2023'!E105</f>
        <v>2800000</v>
      </c>
      <c r="H102" s="53"/>
    </row>
    <row r="103" spans="1:8" s="30" customFormat="1" ht="75">
      <c r="A103" s="27" t="s">
        <v>92</v>
      </c>
      <c r="B103" s="28">
        <v>2240</v>
      </c>
      <c r="C103" s="28" t="s">
        <v>93</v>
      </c>
      <c r="D103" s="28" t="s">
        <v>16</v>
      </c>
      <c r="E103" s="53">
        <f>'[1]2021'!E106</f>
        <v>0</v>
      </c>
      <c r="F103" s="53">
        <f>'[1]2022'!E106</f>
        <v>0</v>
      </c>
      <c r="G103" s="53">
        <f>'[1]2023'!E106</f>
        <v>0</v>
      </c>
      <c r="H103" s="31"/>
    </row>
    <row r="104" spans="1:8" s="30" customFormat="1">
      <c r="A104" s="27" t="s">
        <v>94</v>
      </c>
      <c r="B104" s="28">
        <v>2250</v>
      </c>
      <c r="C104" s="28" t="s">
        <v>95</v>
      </c>
      <c r="D104" s="28" t="s">
        <v>16</v>
      </c>
      <c r="E104" s="53">
        <f>'[1]2021'!E107</f>
        <v>0</v>
      </c>
      <c r="F104" s="53">
        <f>'[1]2022'!E107</f>
        <v>0</v>
      </c>
      <c r="G104" s="53">
        <f>'[1]2023'!E107</f>
        <v>0</v>
      </c>
      <c r="H104" s="31"/>
    </row>
    <row r="105" spans="1:8" s="26" customFormat="1" ht="28.5">
      <c r="A105" s="23" t="s">
        <v>96</v>
      </c>
      <c r="B105" s="24">
        <v>2300</v>
      </c>
      <c r="C105" s="24" t="s">
        <v>97</v>
      </c>
      <c r="D105" s="24" t="s">
        <v>16</v>
      </c>
      <c r="E105" s="25">
        <f t="shared" ref="E105:H105" si="32">E106+E108+E110</f>
        <v>75909.600000000006</v>
      </c>
      <c r="F105" s="25">
        <f t="shared" si="32"/>
        <v>65909.600000000006</v>
      </c>
      <c r="G105" s="25">
        <f t="shared" si="32"/>
        <v>65909.600000000006</v>
      </c>
      <c r="H105" s="25">
        <f t="shared" si="32"/>
        <v>0</v>
      </c>
    </row>
    <row r="106" spans="1:8" s="30" customFormat="1" ht="30">
      <c r="A106" s="27" t="s">
        <v>98</v>
      </c>
      <c r="B106" s="28">
        <v>2310</v>
      </c>
      <c r="C106" s="28" t="s">
        <v>99</v>
      </c>
      <c r="D106" s="28" t="s">
        <v>16</v>
      </c>
      <c r="E106" s="29">
        <f>E107</f>
        <v>20338.599999999999</v>
      </c>
      <c r="F106" s="29">
        <f t="shared" ref="F106:H106" si="33">F107</f>
        <v>20338.599999999999</v>
      </c>
      <c r="G106" s="29">
        <f t="shared" si="33"/>
        <v>20338.599999999999</v>
      </c>
      <c r="H106" s="29">
        <f t="shared" si="33"/>
        <v>0</v>
      </c>
    </row>
    <row r="107" spans="1:8" s="54" customFormat="1">
      <c r="A107" s="51" t="s">
        <v>390</v>
      </c>
      <c r="B107" s="52">
        <v>2311</v>
      </c>
      <c r="C107" s="52" t="s">
        <v>99</v>
      </c>
      <c r="D107" s="52">
        <v>291</v>
      </c>
      <c r="E107" s="53">
        <f>'[1]2021'!E110</f>
        <v>20338.599999999999</v>
      </c>
      <c r="F107" s="53">
        <f>'[1]2022'!E110</f>
        <v>20338.599999999999</v>
      </c>
      <c r="G107" s="53">
        <f>'[1]2023'!E110</f>
        <v>20338.599999999999</v>
      </c>
      <c r="H107" s="53"/>
    </row>
    <row r="108" spans="1:8" s="30" customFormat="1" ht="45">
      <c r="A108" s="27" t="s">
        <v>100</v>
      </c>
      <c r="B108" s="28">
        <v>2320</v>
      </c>
      <c r="C108" s="28" t="s">
        <v>101</v>
      </c>
      <c r="D108" s="28" t="s">
        <v>16</v>
      </c>
      <c r="E108" s="29">
        <f>E109</f>
        <v>35571</v>
      </c>
      <c r="F108" s="29">
        <f t="shared" ref="F108:H108" si="34">F109</f>
        <v>25571</v>
      </c>
      <c r="G108" s="29">
        <f t="shared" si="34"/>
        <v>25571</v>
      </c>
      <c r="H108" s="29">
        <f t="shared" si="34"/>
        <v>0</v>
      </c>
    </row>
    <row r="109" spans="1:8" s="54" customFormat="1">
      <c r="A109" s="51" t="s">
        <v>390</v>
      </c>
      <c r="B109" s="52">
        <v>2321</v>
      </c>
      <c r="C109" s="52" t="s">
        <v>99</v>
      </c>
      <c r="D109" s="52">
        <v>291</v>
      </c>
      <c r="E109" s="53">
        <f>'[1]2021'!E112</f>
        <v>35571</v>
      </c>
      <c r="F109" s="53">
        <f>'[1]2022'!E112</f>
        <v>25571</v>
      </c>
      <c r="G109" s="53">
        <f>'[1]2023'!E112</f>
        <v>25571</v>
      </c>
      <c r="H109" s="53"/>
    </row>
    <row r="110" spans="1:8" s="30" customFormat="1" ht="30">
      <c r="A110" s="27" t="s">
        <v>102</v>
      </c>
      <c r="B110" s="28">
        <v>2330</v>
      </c>
      <c r="C110" s="28" t="s">
        <v>103</v>
      </c>
      <c r="D110" s="28" t="s">
        <v>16</v>
      </c>
      <c r="E110" s="29">
        <f t="shared" ref="E110:H110" si="35">SUM(E111:E114)</f>
        <v>20000</v>
      </c>
      <c r="F110" s="29">
        <f t="shared" si="35"/>
        <v>20000</v>
      </c>
      <c r="G110" s="29">
        <f t="shared" si="35"/>
        <v>20000</v>
      </c>
      <c r="H110" s="29">
        <f t="shared" si="35"/>
        <v>0</v>
      </c>
    </row>
    <row r="111" spans="1:8" s="54" customFormat="1">
      <c r="A111" s="51" t="s">
        <v>390</v>
      </c>
      <c r="B111" s="52">
        <v>2331</v>
      </c>
      <c r="C111" s="52">
        <v>853</v>
      </c>
      <c r="D111" s="52">
        <v>291</v>
      </c>
      <c r="E111" s="53">
        <f>'[1]2021'!E114</f>
        <v>0</v>
      </c>
      <c r="F111" s="53">
        <f>'[1]2022'!E114</f>
        <v>0</v>
      </c>
      <c r="G111" s="53">
        <f>'[1]2023'!E114</f>
        <v>0</v>
      </c>
      <c r="H111" s="53"/>
    </row>
    <row r="112" spans="1:8" s="54" customFormat="1" ht="45">
      <c r="A112" s="51" t="s">
        <v>391</v>
      </c>
      <c r="B112" s="52">
        <v>2332</v>
      </c>
      <c r="C112" s="52" t="s">
        <v>103</v>
      </c>
      <c r="D112" s="52">
        <v>292</v>
      </c>
      <c r="E112" s="53">
        <f>'[1]2021'!E115</f>
        <v>20000</v>
      </c>
      <c r="F112" s="53">
        <f>'[1]2022'!E115</f>
        <v>20000</v>
      </c>
      <c r="G112" s="53">
        <f>'[1]2023'!E115</f>
        <v>20000</v>
      </c>
      <c r="H112" s="53"/>
    </row>
    <row r="113" spans="1:8" s="54" customFormat="1" ht="45">
      <c r="A113" s="51" t="s">
        <v>392</v>
      </c>
      <c r="B113" s="52">
        <v>2333</v>
      </c>
      <c r="C113" s="52" t="s">
        <v>103</v>
      </c>
      <c r="D113" s="52">
        <v>293</v>
      </c>
      <c r="E113" s="53">
        <f>'[1]2021'!E116</f>
        <v>0</v>
      </c>
      <c r="F113" s="53">
        <f>'[1]2022'!E116</f>
        <v>0</v>
      </c>
      <c r="G113" s="53">
        <f>'[1]2023'!E116</f>
        <v>0</v>
      </c>
      <c r="H113" s="53"/>
    </row>
    <row r="114" spans="1:8" s="54" customFormat="1" ht="30">
      <c r="A114" s="51" t="s">
        <v>393</v>
      </c>
      <c r="B114" s="52">
        <v>2334</v>
      </c>
      <c r="C114" s="52" t="s">
        <v>103</v>
      </c>
      <c r="D114" s="52">
        <v>297</v>
      </c>
      <c r="E114" s="53">
        <f>'[1]2021'!E117</f>
        <v>0</v>
      </c>
      <c r="F114" s="53">
        <f>'[1]2022'!E117</f>
        <v>0</v>
      </c>
      <c r="G114" s="53">
        <f>'[1]2023'!E117</f>
        <v>0</v>
      </c>
      <c r="H114" s="53"/>
    </row>
    <row r="115" spans="1:8" s="26" customFormat="1" ht="28.5">
      <c r="A115" s="23" t="s">
        <v>104</v>
      </c>
      <c r="B115" s="24">
        <v>2400</v>
      </c>
      <c r="C115" s="24" t="s">
        <v>16</v>
      </c>
      <c r="D115" s="24" t="s">
        <v>16</v>
      </c>
      <c r="E115" s="25">
        <f t="shared" ref="E115:H115" si="36">SUM(E116:E118)</f>
        <v>0</v>
      </c>
      <c r="F115" s="25">
        <f t="shared" si="36"/>
        <v>0</v>
      </c>
      <c r="G115" s="25">
        <f t="shared" si="36"/>
        <v>0</v>
      </c>
      <c r="H115" s="25">
        <f t="shared" si="36"/>
        <v>0</v>
      </c>
    </row>
    <row r="116" spans="1:8" s="54" customFormat="1" ht="30">
      <c r="A116" s="51" t="s">
        <v>105</v>
      </c>
      <c r="B116" s="52">
        <v>2440</v>
      </c>
      <c r="C116" s="52" t="s">
        <v>106</v>
      </c>
      <c r="D116" s="52" t="s">
        <v>16</v>
      </c>
      <c r="E116" s="53">
        <f>'[1]2021'!E119</f>
        <v>0</v>
      </c>
      <c r="F116" s="53">
        <f>'[1]2022'!E119</f>
        <v>0</v>
      </c>
      <c r="G116" s="53">
        <f>'[1]2023'!E119</f>
        <v>0</v>
      </c>
      <c r="H116" s="53"/>
    </row>
    <row r="117" spans="1:8" s="54" customFormat="1">
      <c r="A117" s="51" t="s">
        <v>107</v>
      </c>
      <c r="B117" s="52">
        <v>2450</v>
      </c>
      <c r="C117" s="52" t="s">
        <v>108</v>
      </c>
      <c r="D117" s="52" t="s">
        <v>16</v>
      </c>
      <c r="E117" s="53">
        <f>'[1]2021'!E120</f>
        <v>0</v>
      </c>
      <c r="F117" s="53">
        <f>'[1]2022'!E120</f>
        <v>0</v>
      </c>
      <c r="G117" s="53">
        <f>'[1]2023'!E120</f>
        <v>0</v>
      </c>
      <c r="H117" s="53"/>
    </row>
    <row r="118" spans="1:8" s="54" customFormat="1" ht="45">
      <c r="A118" s="51" t="s">
        <v>109</v>
      </c>
      <c r="B118" s="52">
        <v>2460</v>
      </c>
      <c r="C118" s="52" t="s">
        <v>110</v>
      </c>
      <c r="D118" s="52" t="s">
        <v>16</v>
      </c>
      <c r="E118" s="53">
        <f>'[1]2021'!E121</f>
        <v>0</v>
      </c>
      <c r="F118" s="53">
        <f>'[1]2022'!E121</f>
        <v>0</v>
      </c>
      <c r="G118" s="53">
        <f>'[1]2023'!E121</f>
        <v>0</v>
      </c>
      <c r="H118" s="53"/>
    </row>
    <row r="119" spans="1:8" s="26" customFormat="1" ht="28.5">
      <c r="A119" s="23" t="s">
        <v>111</v>
      </c>
      <c r="B119" s="24">
        <v>2500</v>
      </c>
      <c r="C119" s="24" t="s">
        <v>16</v>
      </c>
      <c r="D119" s="24" t="s">
        <v>16</v>
      </c>
      <c r="E119" s="25">
        <f t="shared" ref="E119:H119" si="37">SUM(E120)</f>
        <v>0</v>
      </c>
      <c r="F119" s="25">
        <f t="shared" si="37"/>
        <v>0</v>
      </c>
      <c r="G119" s="25">
        <f t="shared" si="37"/>
        <v>0</v>
      </c>
      <c r="H119" s="25">
        <f t="shared" si="37"/>
        <v>0</v>
      </c>
    </row>
    <row r="120" spans="1:8" s="30" customFormat="1" ht="60">
      <c r="A120" s="27" t="s">
        <v>112</v>
      </c>
      <c r="B120" s="28">
        <v>2510</v>
      </c>
      <c r="C120" s="28" t="s">
        <v>113</v>
      </c>
      <c r="D120" s="28" t="s">
        <v>16</v>
      </c>
      <c r="E120" s="29">
        <f t="shared" ref="E120:H120" si="38">SUM(E121:E122)</f>
        <v>0</v>
      </c>
      <c r="F120" s="29">
        <f t="shared" si="38"/>
        <v>0</v>
      </c>
      <c r="G120" s="29">
        <f t="shared" si="38"/>
        <v>0</v>
      </c>
      <c r="H120" s="29">
        <f t="shared" si="38"/>
        <v>0</v>
      </c>
    </row>
    <row r="121" spans="1:8" s="54" customFormat="1">
      <c r="A121" s="51" t="s">
        <v>390</v>
      </c>
      <c r="B121" s="52">
        <v>25101</v>
      </c>
      <c r="C121" s="52">
        <v>831</v>
      </c>
      <c r="D121" s="52">
        <v>291</v>
      </c>
      <c r="E121" s="53">
        <f>'[1]2021'!E124</f>
        <v>0</v>
      </c>
      <c r="F121" s="53">
        <f>'[1]2022'!E124</f>
        <v>0</v>
      </c>
      <c r="G121" s="53">
        <f>'[1]2023'!E124</f>
        <v>0</v>
      </c>
      <c r="H121" s="53"/>
    </row>
    <row r="122" spans="1:8" s="54" customFormat="1" ht="30">
      <c r="A122" s="51" t="s">
        <v>393</v>
      </c>
      <c r="B122" s="52">
        <v>25102</v>
      </c>
      <c r="C122" s="52" t="s">
        <v>113</v>
      </c>
      <c r="D122" s="52">
        <v>297</v>
      </c>
      <c r="E122" s="53">
        <f>'[1]2021'!E125</f>
        <v>0</v>
      </c>
      <c r="F122" s="53">
        <f>'[1]2022'!E125</f>
        <v>0</v>
      </c>
      <c r="G122" s="53">
        <f>'[1]2023'!E125</f>
        <v>0</v>
      </c>
      <c r="H122" s="53"/>
    </row>
    <row r="123" spans="1:8" s="26" customFormat="1" ht="28.5">
      <c r="A123" s="23" t="s">
        <v>114</v>
      </c>
      <c r="B123" s="24">
        <v>2600</v>
      </c>
      <c r="C123" s="24" t="s">
        <v>16</v>
      </c>
      <c r="D123" s="24" t="s">
        <v>16</v>
      </c>
      <c r="E123" s="25">
        <f t="shared" ref="E123:H123" si="39">+E124+E129+E142+E168</f>
        <v>13618510.26</v>
      </c>
      <c r="F123" s="25">
        <f t="shared" si="39"/>
        <v>15875509.91</v>
      </c>
      <c r="G123" s="25">
        <f t="shared" si="39"/>
        <v>16418510.608000001</v>
      </c>
      <c r="H123" s="25">
        <f t="shared" si="39"/>
        <v>0</v>
      </c>
    </row>
    <row r="124" spans="1:8" s="26" customFormat="1" ht="42.75">
      <c r="A124" s="23" t="s">
        <v>191</v>
      </c>
      <c r="B124" s="24">
        <v>2610</v>
      </c>
      <c r="C124" s="24" t="s">
        <v>115</v>
      </c>
      <c r="D124" s="24" t="s">
        <v>16</v>
      </c>
      <c r="E124" s="25">
        <f t="shared" ref="E124:H124" si="40">SUM(E125:E128)</f>
        <v>0</v>
      </c>
      <c r="F124" s="25">
        <f t="shared" si="40"/>
        <v>0</v>
      </c>
      <c r="G124" s="25">
        <f t="shared" si="40"/>
        <v>0</v>
      </c>
      <c r="H124" s="25">
        <f t="shared" si="40"/>
        <v>0</v>
      </c>
    </row>
    <row r="125" spans="1:8" s="54" customFormat="1">
      <c r="A125" s="51" t="s">
        <v>116</v>
      </c>
      <c r="B125" s="52">
        <v>2611</v>
      </c>
      <c r="C125" s="52" t="s">
        <v>115</v>
      </c>
      <c r="D125" s="52" t="s">
        <v>117</v>
      </c>
      <c r="E125" s="53">
        <f>'[1]2021'!E128</f>
        <v>0</v>
      </c>
      <c r="F125" s="53">
        <f>'[1]2022'!E128</f>
        <v>0</v>
      </c>
      <c r="G125" s="53">
        <f>'[1]2023'!E128</f>
        <v>0</v>
      </c>
      <c r="H125" s="53"/>
    </row>
    <row r="126" spans="1:8" s="54" customFormat="1" ht="30">
      <c r="A126" s="51" t="s">
        <v>118</v>
      </c>
      <c r="B126" s="52">
        <v>2612</v>
      </c>
      <c r="C126" s="52" t="s">
        <v>115</v>
      </c>
      <c r="D126" s="52" t="s">
        <v>85</v>
      </c>
      <c r="E126" s="53">
        <f>'[1]2021'!E129</f>
        <v>0</v>
      </c>
      <c r="F126" s="53">
        <f>'[1]2022'!E129</f>
        <v>0</v>
      </c>
      <c r="G126" s="53">
        <f>'[1]2023'!E129</f>
        <v>0</v>
      </c>
      <c r="H126" s="53"/>
    </row>
    <row r="127" spans="1:8" s="54" customFormat="1" ht="75">
      <c r="A127" s="51" t="s">
        <v>119</v>
      </c>
      <c r="B127" s="52">
        <v>2613</v>
      </c>
      <c r="C127" s="52" t="s">
        <v>115</v>
      </c>
      <c r="D127" s="52" t="s">
        <v>120</v>
      </c>
      <c r="E127" s="53">
        <f>'[1]2021'!E130</f>
        <v>0</v>
      </c>
      <c r="F127" s="53">
        <f>'[1]2022'!E130</f>
        <v>0</v>
      </c>
      <c r="G127" s="53">
        <f>'[1]2023'!E130</f>
        <v>0</v>
      </c>
      <c r="H127" s="53"/>
    </row>
    <row r="128" spans="1:8" s="54" customFormat="1" ht="60">
      <c r="A128" s="51" t="s">
        <v>121</v>
      </c>
      <c r="B128" s="52">
        <v>2614</v>
      </c>
      <c r="C128" s="52" t="s">
        <v>115</v>
      </c>
      <c r="D128" s="52" t="s">
        <v>122</v>
      </c>
      <c r="E128" s="53">
        <f>'[1]2021'!E131</f>
        <v>0</v>
      </c>
      <c r="F128" s="53">
        <f>'[1]2022'!E131</f>
        <v>0</v>
      </c>
      <c r="G128" s="53">
        <f>'[1]2023'!E131</f>
        <v>0</v>
      </c>
      <c r="H128" s="53"/>
    </row>
    <row r="129" spans="1:8" s="26" customFormat="1" ht="42.75">
      <c r="A129" s="23" t="s">
        <v>123</v>
      </c>
      <c r="B129" s="24">
        <v>2620</v>
      </c>
      <c r="C129" s="24" t="s">
        <v>124</v>
      </c>
      <c r="D129" s="24" t="s">
        <v>16</v>
      </c>
      <c r="E129" s="25">
        <f t="shared" ref="E129:H129" si="41">SUM(E130:E141)</f>
        <v>0</v>
      </c>
      <c r="F129" s="25">
        <f t="shared" si="41"/>
        <v>0</v>
      </c>
      <c r="G129" s="25">
        <f t="shared" si="41"/>
        <v>0</v>
      </c>
      <c r="H129" s="25">
        <f t="shared" si="41"/>
        <v>0</v>
      </c>
    </row>
    <row r="130" spans="1:8" s="54" customFormat="1">
      <c r="A130" s="51" t="s">
        <v>125</v>
      </c>
      <c r="B130" s="52">
        <v>2621</v>
      </c>
      <c r="C130" s="52" t="s">
        <v>124</v>
      </c>
      <c r="D130" s="52" t="s">
        <v>126</v>
      </c>
      <c r="E130" s="53">
        <f>'[1]2021'!E133</f>
        <v>0</v>
      </c>
      <c r="F130" s="53">
        <f>'[1]2022'!E133</f>
        <v>0</v>
      </c>
      <c r="G130" s="53">
        <f>'[1]2023'!E133</f>
        <v>0</v>
      </c>
      <c r="H130" s="53"/>
    </row>
    <row r="131" spans="1:8" s="54" customFormat="1" ht="60">
      <c r="A131" s="51" t="s">
        <v>127</v>
      </c>
      <c r="B131" s="52">
        <v>2622</v>
      </c>
      <c r="C131" s="52" t="s">
        <v>124</v>
      </c>
      <c r="D131" s="52" t="s">
        <v>128</v>
      </c>
      <c r="E131" s="53">
        <f>'[1]2021'!E134</f>
        <v>0</v>
      </c>
      <c r="F131" s="53">
        <f>'[1]2022'!E134</f>
        <v>0</v>
      </c>
      <c r="G131" s="53">
        <f>'[1]2023'!E134</f>
        <v>0</v>
      </c>
      <c r="H131" s="53"/>
    </row>
    <row r="132" spans="1:8" s="54" customFormat="1" ht="30">
      <c r="A132" s="51" t="s">
        <v>129</v>
      </c>
      <c r="B132" s="52">
        <v>2623</v>
      </c>
      <c r="C132" s="52" t="s">
        <v>124</v>
      </c>
      <c r="D132" s="52" t="s">
        <v>130</v>
      </c>
      <c r="E132" s="53">
        <f>'[1]2021'!E135</f>
        <v>0</v>
      </c>
      <c r="F132" s="53">
        <f>'[1]2022'!E135</f>
        <v>0</v>
      </c>
      <c r="G132" s="53">
        <f>'[1]2023'!E135</f>
        <v>0</v>
      </c>
      <c r="H132" s="53"/>
    </row>
    <row r="133" spans="1:8" s="54" customFormat="1">
      <c r="A133" s="51" t="s">
        <v>131</v>
      </c>
      <c r="B133" s="52">
        <v>2624</v>
      </c>
      <c r="C133" s="52" t="s">
        <v>124</v>
      </c>
      <c r="D133" s="52" t="s">
        <v>117</v>
      </c>
      <c r="E133" s="53">
        <f>'[1]2021'!E136</f>
        <v>0</v>
      </c>
      <c r="F133" s="53">
        <f>'[1]2022'!E136</f>
        <v>0</v>
      </c>
      <c r="G133" s="53">
        <f>'[1]2023'!E136</f>
        <v>0</v>
      </c>
      <c r="H133" s="53"/>
    </row>
    <row r="134" spans="1:8" s="54" customFormat="1" ht="30">
      <c r="A134" s="51" t="s">
        <v>132</v>
      </c>
      <c r="B134" s="52">
        <v>2625</v>
      </c>
      <c r="C134" s="52" t="s">
        <v>124</v>
      </c>
      <c r="D134" s="52" t="s">
        <v>133</v>
      </c>
      <c r="E134" s="53">
        <f>'[1]2021'!E137</f>
        <v>0</v>
      </c>
      <c r="F134" s="53">
        <f>'[1]2022'!E137</f>
        <v>0</v>
      </c>
      <c r="G134" s="53">
        <f>'[1]2023'!E137</f>
        <v>0</v>
      </c>
      <c r="H134" s="53"/>
    </row>
    <row r="135" spans="1:8" s="54" customFormat="1" ht="30">
      <c r="A135" s="51" t="s">
        <v>134</v>
      </c>
      <c r="B135" s="52">
        <v>2626</v>
      </c>
      <c r="C135" s="52" t="s">
        <v>124</v>
      </c>
      <c r="D135" s="52" t="s">
        <v>135</v>
      </c>
      <c r="E135" s="53">
        <f>'[1]2021'!E138</f>
        <v>0</v>
      </c>
      <c r="F135" s="53">
        <f>'[1]2022'!E138</f>
        <v>0</v>
      </c>
      <c r="G135" s="53">
        <f>'[1]2023'!E138</f>
        <v>0</v>
      </c>
      <c r="H135" s="53"/>
    </row>
    <row r="136" spans="1:8" s="54" customFormat="1" ht="30">
      <c r="A136" s="51" t="s">
        <v>136</v>
      </c>
      <c r="B136" s="52">
        <v>2627</v>
      </c>
      <c r="C136" s="52" t="s">
        <v>124</v>
      </c>
      <c r="D136" s="52" t="s">
        <v>137</v>
      </c>
      <c r="E136" s="53">
        <f>'[1]2021'!E139</f>
        <v>0</v>
      </c>
      <c r="F136" s="53">
        <f>'[1]2022'!E139</f>
        <v>0</v>
      </c>
      <c r="G136" s="53">
        <f>'[1]2023'!E139</f>
        <v>0</v>
      </c>
      <c r="H136" s="53"/>
    </row>
    <row r="137" spans="1:8" s="54" customFormat="1" ht="30">
      <c r="A137" s="51" t="s">
        <v>138</v>
      </c>
      <c r="B137" s="52">
        <v>2628</v>
      </c>
      <c r="C137" s="52" t="s">
        <v>124</v>
      </c>
      <c r="D137" s="52" t="s">
        <v>139</v>
      </c>
      <c r="E137" s="53">
        <f>'[1]2021'!E140</f>
        <v>0</v>
      </c>
      <c r="F137" s="53">
        <f>'[1]2022'!E140</f>
        <v>0</v>
      </c>
      <c r="G137" s="53">
        <f>'[1]2023'!E140</f>
        <v>0</v>
      </c>
      <c r="H137" s="53"/>
    </row>
    <row r="138" spans="1:8" s="54" customFormat="1" ht="30">
      <c r="A138" s="51" t="s">
        <v>140</v>
      </c>
      <c r="B138" s="52">
        <v>2629</v>
      </c>
      <c r="C138" s="52" t="s">
        <v>124</v>
      </c>
      <c r="D138" s="52" t="s">
        <v>141</v>
      </c>
      <c r="E138" s="53">
        <f>'[1]2021'!E141</f>
        <v>0</v>
      </c>
      <c r="F138" s="53">
        <f>'[1]2022'!E141</f>
        <v>0</v>
      </c>
      <c r="G138" s="53">
        <f>'[1]2023'!E141</f>
        <v>0</v>
      </c>
      <c r="H138" s="53"/>
    </row>
    <row r="139" spans="1:8" s="54" customFormat="1" ht="30">
      <c r="A139" s="51" t="s">
        <v>142</v>
      </c>
      <c r="B139" s="52" t="s">
        <v>394</v>
      </c>
      <c r="C139" s="52" t="s">
        <v>124</v>
      </c>
      <c r="D139" s="52" t="s">
        <v>143</v>
      </c>
      <c r="E139" s="53">
        <f>'[1]2021'!E142</f>
        <v>0</v>
      </c>
      <c r="F139" s="53">
        <f>'[1]2022'!E142</f>
        <v>0</v>
      </c>
      <c r="G139" s="53">
        <f>'[1]2023'!E142</f>
        <v>0</v>
      </c>
      <c r="H139" s="53"/>
    </row>
    <row r="140" spans="1:8" s="54" customFormat="1" ht="75">
      <c r="A140" s="51" t="s">
        <v>119</v>
      </c>
      <c r="B140" s="52" t="s">
        <v>395</v>
      </c>
      <c r="C140" s="52" t="s">
        <v>124</v>
      </c>
      <c r="D140" s="52" t="s">
        <v>120</v>
      </c>
      <c r="E140" s="53">
        <f>'[1]2021'!E143</f>
        <v>0</v>
      </c>
      <c r="F140" s="53">
        <f>'[1]2022'!E143</f>
        <v>0</v>
      </c>
      <c r="G140" s="53">
        <f>'[1]2023'!E143</f>
        <v>0</v>
      </c>
      <c r="H140" s="53"/>
    </row>
    <row r="141" spans="1:8" s="54" customFormat="1" ht="75">
      <c r="A141" s="51" t="s">
        <v>119</v>
      </c>
      <c r="B141" s="52" t="s">
        <v>396</v>
      </c>
      <c r="C141" s="52" t="s">
        <v>124</v>
      </c>
      <c r="D141" s="52" t="s">
        <v>122</v>
      </c>
      <c r="E141" s="53">
        <f>'[1]2021'!E144</f>
        <v>0</v>
      </c>
      <c r="F141" s="53">
        <f>'[1]2022'!E144</f>
        <v>0</v>
      </c>
      <c r="G141" s="53">
        <f>'[1]2023'!E144</f>
        <v>0</v>
      </c>
      <c r="H141" s="53"/>
    </row>
    <row r="142" spans="1:8" s="26" customFormat="1" ht="28.5">
      <c r="A142" s="23" t="s">
        <v>144</v>
      </c>
      <c r="B142" s="24">
        <v>2630</v>
      </c>
      <c r="C142" s="24" t="s">
        <v>145</v>
      </c>
      <c r="D142" s="24" t="s">
        <v>16</v>
      </c>
      <c r="E142" s="25">
        <f>E143+E144+E155+E156+E157+E166+E167</f>
        <v>11476870.82</v>
      </c>
      <c r="F142" s="25">
        <f t="shared" ref="F142:H142" si="42">F143+F144+F155+F156+F157+F166+F167</f>
        <v>13660759.76</v>
      </c>
      <c r="G142" s="25">
        <f t="shared" si="42"/>
        <v>13817750.048</v>
      </c>
      <c r="H142" s="25">
        <f t="shared" si="42"/>
        <v>0</v>
      </c>
    </row>
    <row r="143" spans="1:8" s="54" customFormat="1" ht="30">
      <c r="A143" s="51" t="s">
        <v>146</v>
      </c>
      <c r="B143" s="52">
        <v>2631</v>
      </c>
      <c r="C143" s="52" t="s">
        <v>145</v>
      </c>
      <c r="D143" s="52" t="s">
        <v>147</v>
      </c>
      <c r="E143" s="53">
        <f>'[1]2021'!E146</f>
        <v>0</v>
      </c>
      <c r="F143" s="53">
        <f>'[1]2022'!E146</f>
        <v>0</v>
      </c>
      <c r="G143" s="53">
        <f>'[1]2023'!E146</f>
        <v>0</v>
      </c>
      <c r="H143" s="53"/>
    </row>
    <row r="144" spans="1:8" s="54" customFormat="1">
      <c r="A144" s="51" t="s">
        <v>305</v>
      </c>
      <c r="B144" s="52">
        <v>2632</v>
      </c>
      <c r="C144" s="52" t="s">
        <v>145</v>
      </c>
      <c r="D144" s="52" t="s">
        <v>148</v>
      </c>
      <c r="E144" s="58">
        <f t="shared" ref="E144:H144" si="43">SUM(E145:E154)</f>
        <v>10638280.82</v>
      </c>
      <c r="F144" s="58">
        <f t="shared" si="43"/>
        <v>12749351.76</v>
      </c>
      <c r="G144" s="58">
        <f t="shared" si="43"/>
        <v>12841242.048</v>
      </c>
      <c r="H144" s="58">
        <f t="shared" si="43"/>
        <v>0</v>
      </c>
    </row>
    <row r="145" spans="1:8" s="54" customFormat="1">
      <c r="A145" s="51" t="s">
        <v>306</v>
      </c>
      <c r="B145" s="52">
        <v>2633</v>
      </c>
      <c r="C145" s="52" t="s">
        <v>145</v>
      </c>
      <c r="D145" s="52" t="s">
        <v>149</v>
      </c>
      <c r="E145" s="53">
        <f>'[1]2021'!E148</f>
        <v>661140</v>
      </c>
      <c r="F145" s="53">
        <f>'[1]2022'!E148</f>
        <v>678168</v>
      </c>
      <c r="G145" s="53">
        <f>'[1]2023'!E148</f>
        <v>1412060.4</v>
      </c>
      <c r="H145" s="53"/>
    </row>
    <row r="146" spans="1:8" s="54" customFormat="1">
      <c r="A146" s="51" t="s">
        <v>307</v>
      </c>
      <c r="B146" s="52">
        <v>2634</v>
      </c>
      <c r="C146" s="52" t="s">
        <v>145</v>
      </c>
      <c r="D146" s="52" t="s">
        <v>126</v>
      </c>
      <c r="E146" s="53">
        <f>'[1]2021'!E149</f>
        <v>0</v>
      </c>
      <c r="F146" s="53">
        <f>'[1]2022'!E149</f>
        <v>0</v>
      </c>
      <c r="G146" s="53">
        <f>'[1]2023'!E149</f>
        <v>0</v>
      </c>
      <c r="H146" s="53"/>
    </row>
    <row r="147" spans="1:8" s="54" customFormat="1">
      <c r="A147" s="51" t="s">
        <v>308</v>
      </c>
      <c r="B147" s="52">
        <v>2635</v>
      </c>
      <c r="C147" s="52" t="s">
        <v>145</v>
      </c>
      <c r="D147" s="52" t="s">
        <v>151</v>
      </c>
      <c r="E147" s="53">
        <f>'[1]2021'!E150</f>
        <v>114794.82</v>
      </c>
      <c r="F147" s="53">
        <f>'[1]2022'!E150</f>
        <v>115168.56</v>
      </c>
      <c r="G147" s="53">
        <f>'[1]2023'!E150</f>
        <v>135316.32</v>
      </c>
      <c r="H147" s="53"/>
    </row>
    <row r="148" spans="1:8" s="54" customFormat="1" ht="60">
      <c r="A148" s="51" t="s">
        <v>309</v>
      </c>
      <c r="B148" s="52">
        <v>2636</v>
      </c>
      <c r="C148" s="52" t="s">
        <v>145</v>
      </c>
      <c r="D148" s="52" t="s">
        <v>128</v>
      </c>
      <c r="E148" s="53">
        <f>'[1]2021'!E151</f>
        <v>0</v>
      </c>
      <c r="F148" s="53">
        <f>'[1]2022'!E151</f>
        <v>0</v>
      </c>
      <c r="G148" s="53">
        <f>'[1]2023'!E151</f>
        <v>0</v>
      </c>
      <c r="H148" s="53"/>
    </row>
    <row r="149" spans="1:8" s="54" customFormat="1" ht="36" customHeight="1">
      <c r="A149" s="51" t="s">
        <v>310</v>
      </c>
      <c r="B149" s="52">
        <v>2637</v>
      </c>
      <c r="C149" s="52" t="s">
        <v>145</v>
      </c>
      <c r="D149" s="52" t="s">
        <v>130</v>
      </c>
      <c r="E149" s="53">
        <f>'[1]2021'!E152</f>
        <v>4006656</v>
      </c>
      <c r="F149" s="53">
        <f>'[1]2022'!E152</f>
        <v>4807987.2000000002</v>
      </c>
      <c r="G149" s="53">
        <f>'[1]2023'!E152</f>
        <v>4145837.3279999997</v>
      </c>
      <c r="H149" s="53"/>
    </row>
    <row r="150" spans="1:8" s="54" customFormat="1" ht="35.25" customHeight="1">
      <c r="A150" s="51" t="s">
        <v>311</v>
      </c>
      <c r="B150" s="52">
        <v>2638</v>
      </c>
      <c r="C150" s="52" t="s">
        <v>145</v>
      </c>
      <c r="D150" s="52" t="s">
        <v>117</v>
      </c>
      <c r="E150" s="53">
        <f>'[1]2021'!E153</f>
        <v>5855690</v>
      </c>
      <c r="F150" s="53">
        <f>'[1]2022'!E153</f>
        <v>7148028</v>
      </c>
      <c r="G150" s="53">
        <f>'[1]2023'!E153</f>
        <v>7148028</v>
      </c>
      <c r="H150" s="53"/>
    </row>
    <row r="151" spans="1:8" s="54" customFormat="1">
      <c r="A151" s="51" t="s">
        <v>312</v>
      </c>
      <c r="B151" s="52">
        <v>2639</v>
      </c>
      <c r="C151" s="52" t="s">
        <v>145</v>
      </c>
      <c r="D151" s="52" t="s">
        <v>152</v>
      </c>
      <c r="E151" s="53">
        <f>'[1]2021'!E154</f>
        <v>0</v>
      </c>
      <c r="F151" s="53">
        <f>'[1]2022'!E154</f>
        <v>0</v>
      </c>
      <c r="G151" s="53">
        <f>'[1]2023'!E154</f>
        <v>0</v>
      </c>
      <c r="H151" s="53"/>
    </row>
    <row r="152" spans="1:8" s="54" customFormat="1" ht="30">
      <c r="A152" s="51" t="s">
        <v>313</v>
      </c>
      <c r="B152" s="52">
        <v>2640</v>
      </c>
      <c r="C152" s="52" t="s">
        <v>145</v>
      </c>
      <c r="D152" s="52" t="s">
        <v>133</v>
      </c>
      <c r="E152" s="53">
        <f>'[1]2021'!E155</f>
        <v>0</v>
      </c>
      <c r="F152" s="53">
        <f>'[1]2022'!E155</f>
        <v>0</v>
      </c>
      <c r="G152" s="53">
        <f>'[1]2023'!E155</f>
        <v>0</v>
      </c>
      <c r="H152" s="53"/>
    </row>
    <row r="153" spans="1:8" s="54" customFormat="1" ht="45">
      <c r="A153" s="51" t="s">
        <v>314</v>
      </c>
      <c r="B153" s="52">
        <v>2641</v>
      </c>
      <c r="C153" s="52" t="s">
        <v>145</v>
      </c>
      <c r="D153" s="52" t="s">
        <v>153</v>
      </c>
      <c r="E153" s="53">
        <f>'[1]2021'!E156</f>
        <v>0</v>
      </c>
      <c r="F153" s="53">
        <f>'[1]2022'!E156</f>
        <v>0</v>
      </c>
      <c r="G153" s="53">
        <f>'[1]2023'!E156</f>
        <v>0</v>
      </c>
      <c r="H153" s="53"/>
    </row>
    <row r="154" spans="1:8" s="54" customFormat="1" ht="30">
      <c r="A154" s="51" t="s">
        <v>315</v>
      </c>
      <c r="B154" s="52">
        <v>2642</v>
      </c>
      <c r="C154" s="52" t="s">
        <v>145</v>
      </c>
      <c r="D154" s="52" t="s">
        <v>154</v>
      </c>
      <c r="E154" s="53">
        <f>'[1]2021'!E157</f>
        <v>0</v>
      </c>
      <c r="F154" s="53">
        <f>'[1]2022'!E157</f>
        <v>0</v>
      </c>
      <c r="G154" s="53">
        <f>'[1]2023'!E157</f>
        <v>0</v>
      </c>
      <c r="H154" s="53"/>
    </row>
    <row r="155" spans="1:8" s="54" customFormat="1" ht="30">
      <c r="A155" s="51" t="s">
        <v>316</v>
      </c>
      <c r="B155" s="52">
        <v>2643</v>
      </c>
      <c r="C155" s="52" t="s">
        <v>145</v>
      </c>
      <c r="D155" s="52" t="s">
        <v>139</v>
      </c>
      <c r="E155" s="53">
        <f>'[1]2021'!E158</f>
        <v>200000</v>
      </c>
      <c r="F155" s="53">
        <f>'[1]2022'!E158</f>
        <v>250000</v>
      </c>
      <c r="G155" s="53">
        <f>'[1]2023'!E158</f>
        <v>300000</v>
      </c>
      <c r="H155" s="53"/>
    </row>
    <row r="156" spans="1:8" s="54" customFormat="1" ht="30">
      <c r="A156" s="51" t="s">
        <v>317</v>
      </c>
      <c r="B156" s="52">
        <v>2644</v>
      </c>
      <c r="C156" s="52" t="s">
        <v>145</v>
      </c>
      <c r="D156" s="52" t="s">
        <v>85</v>
      </c>
      <c r="E156" s="53">
        <f>'[1]2021'!E159</f>
        <v>0</v>
      </c>
      <c r="F156" s="53">
        <f>'[1]2022'!E159</f>
        <v>0</v>
      </c>
      <c r="G156" s="53">
        <f>'[1]2023'!E159</f>
        <v>0</v>
      </c>
      <c r="H156" s="53"/>
    </row>
    <row r="157" spans="1:8" s="54" customFormat="1" ht="30">
      <c r="A157" s="51" t="s">
        <v>318</v>
      </c>
      <c r="B157" s="52">
        <v>2645</v>
      </c>
      <c r="C157" s="52" t="s">
        <v>145</v>
      </c>
      <c r="D157" s="52" t="s">
        <v>91</v>
      </c>
      <c r="E157" s="58">
        <f>SUM(E158:E165)</f>
        <v>638590</v>
      </c>
      <c r="F157" s="58">
        <f t="shared" ref="F157:H157" si="44">SUM(F158:F165)</f>
        <v>661408</v>
      </c>
      <c r="G157" s="58">
        <f t="shared" si="44"/>
        <v>676508</v>
      </c>
      <c r="H157" s="58">
        <f t="shared" si="44"/>
        <v>0</v>
      </c>
    </row>
    <row r="158" spans="1:8" s="54" customFormat="1" ht="45">
      <c r="A158" s="51" t="s">
        <v>155</v>
      </c>
      <c r="B158" s="52">
        <v>26451</v>
      </c>
      <c r="C158" s="52" t="s">
        <v>145</v>
      </c>
      <c r="D158" s="52" t="s">
        <v>156</v>
      </c>
      <c r="E158" s="53">
        <f>'[1]2021'!E161</f>
        <v>0</v>
      </c>
      <c r="F158" s="53">
        <f>'[1]2022'!E161</f>
        <v>0</v>
      </c>
      <c r="G158" s="53">
        <f>'[1]2023'!E161</f>
        <v>0</v>
      </c>
      <c r="H158" s="53"/>
    </row>
    <row r="159" spans="1:8" s="54" customFormat="1" ht="30">
      <c r="A159" s="51" t="s">
        <v>157</v>
      </c>
      <c r="B159" s="52">
        <v>26452</v>
      </c>
      <c r="C159" s="52" t="s">
        <v>145</v>
      </c>
      <c r="D159" s="52" t="s">
        <v>158</v>
      </c>
      <c r="E159" s="53">
        <f>'[1]2021'!E162</f>
        <v>0</v>
      </c>
      <c r="F159" s="53">
        <f>'[1]2022'!E162</f>
        <v>0</v>
      </c>
      <c r="G159" s="53">
        <f>'[1]2023'!E162</f>
        <v>0</v>
      </c>
      <c r="H159" s="53"/>
    </row>
    <row r="160" spans="1:8" s="54" customFormat="1" ht="30">
      <c r="A160" s="51" t="s">
        <v>159</v>
      </c>
      <c r="B160" s="52">
        <v>26453</v>
      </c>
      <c r="C160" s="52" t="s">
        <v>145</v>
      </c>
      <c r="D160" s="52" t="s">
        <v>160</v>
      </c>
      <c r="E160" s="53">
        <f>'[1]2021'!E163</f>
        <v>387590</v>
      </c>
      <c r="F160" s="53">
        <f>'[1]2022'!E163</f>
        <v>465108</v>
      </c>
      <c r="G160" s="53">
        <f>'[1]2023'!E163</f>
        <v>465108</v>
      </c>
      <c r="H160" s="53"/>
    </row>
    <row r="161" spans="1:8" s="54" customFormat="1" ht="30">
      <c r="A161" s="51" t="s">
        <v>161</v>
      </c>
      <c r="B161" s="52">
        <v>26454</v>
      </c>
      <c r="C161" s="52" t="s">
        <v>145</v>
      </c>
      <c r="D161" s="52" t="s">
        <v>141</v>
      </c>
      <c r="E161" s="53">
        <f>'[1]2021'!E164</f>
        <v>0</v>
      </c>
      <c r="F161" s="53">
        <f>'[1]2022'!E164</f>
        <v>0</v>
      </c>
      <c r="G161" s="53">
        <f>'[1]2023'!E164</f>
        <v>0</v>
      </c>
      <c r="H161" s="53"/>
    </row>
    <row r="162" spans="1:8" s="54" customFormat="1" ht="30">
      <c r="A162" s="51" t="s">
        <v>162</v>
      </c>
      <c r="B162" s="52">
        <v>26455</v>
      </c>
      <c r="C162" s="52" t="s">
        <v>145</v>
      </c>
      <c r="D162" s="52" t="s">
        <v>163</v>
      </c>
      <c r="E162" s="53">
        <f>'[1]2021'!E165</f>
        <v>0</v>
      </c>
      <c r="F162" s="53">
        <f>'[1]2022'!E165</f>
        <v>0</v>
      </c>
      <c r="G162" s="53">
        <f>'[1]2023'!E165</f>
        <v>0</v>
      </c>
      <c r="H162" s="53"/>
    </row>
    <row r="163" spans="1:8" s="54" customFormat="1" ht="30">
      <c r="A163" s="51" t="s">
        <v>164</v>
      </c>
      <c r="B163" s="52">
        <v>26456</v>
      </c>
      <c r="C163" s="52" t="s">
        <v>145</v>
      </c>
      <c r="D163" s="52" t="s">
        <v>143</v>
      </c>
      <c r="E163" s="53">
        <f>'[1]2021'!E166</f>
        <v>251000</v>
      </c>
      <c r="F163" s="53">
        <f>'[1]2022'!E166</f>
        <v>196300</v>
      </c>
      <c r="G163" s="53">
        <f>'[1]2023'!E166</f>
        <v>211400</v>
      </c>
      <c r="H163" s="53"/>
    </row>
    <row r="164" spans="1:8" s="54" customFormat="1" ht="30">
      <c r="A164" s="51" t="s">
        <v>165</v>
      </c>
      <c r="B164" s="52">
        <v>26457</v>
      </c>
      <c r="C164" s="52" t="s">
        <v>145</v>
      </c>
      <c r="D164" s="52" t="s">
        <v>166</v>
      </c>
      <c r="E164" s="53">
        <f>'[1]2021'!E167</f>
        <v>0</v>
      </c>
      <c r="F164" s="53">
        <f>'[1]2022'!E167</f>
        <v>0</v>
      </c>
      <c r="G164" s="53">
        <f>'[1]2023'!E167</f>
        <v>0</v>
      </c>
      <c r="H164" s="53"/>
    </row>
    <row r="165" spans="1:8" s="54" customFormat="1" ht="45">
      <c r="A165" s="51" t="s">
        <v>167</v>
      </c>
      <c r="B165" s="52">
        <v>26458</v>
      </c>
      <c r="C165" s="52" t="s">
        <v>145</v>
      </c>
      <c r="D165" s="52" t="s">
        <v>168</v>
      </c>
      <c r="E165" s="53">
        <f>'[1]2021'!E168</f>
        <v>0</v>
      </c>
      <c r="F165" s="53">
        <f>'[1]2022'!E168</f>
        <v>0</v>
      </c>
      <c r="G165" s="53">
        <f>'[1]2023'!E168</f>
        <v>0</v>
      </c>
      <c r="H165" s="53"/>
    </row>
    <row r="166" spans="1:8" s="54" customFormat="1" ht="75">
      <c r="A166" s="51" t="s">
        <v>119</v>
      </c>
      <c r="B166" s="52">
        <v>2637</v>
      </c>
      <c r="C166" s="52" t="s">
        <v>145</v>
      </c>
      <c r="D166" s="52" t="s">
        <v>120</v>
      </c>
      <c r="E166" s="53">
        <f>'[1]2021'!E169</f>
        <v>0</v>
      </c>
      <c r="F166" s="53">
        <f>'[1]2022'!E169</f>
        <v>0</v>
      </c>
      <c r="G166" s="53">
        <f>'[1]2023'!E169</f>
        <v>0</v>
      </c>
      <c r="H166" s="53"/>
    </row>
    <row r="167" spans="1:8" s="54" customFormat="1" ht="60">
      <c r="A167" s="51" t="s">
        <v>121</v>
      </c>
      <c r="B167" s="52">
        <v>2638</v>
      </c>
      <c r="C167" s="52" t="s">
        <v>145</v>
      </c>
      <c r="D167" s="52" t="s">
        <v>122</v>
      </c>
      <c r="E167" s="53">
        <f>'[1]2021'!E170</f>
        <v>0</v>
      </c>
      <c r="F167" s="53">
        <f>'[1]2022'!E170</f>
        <v>0</v>
      </c>
      <c r="G167" s="53">
        <f>'[1]2023'!E170</f>
        <v>0</v>
      </c>
      <c r="H167" s="53"/>
    </row>
    <row r="168" spans="1:8" s="26" customFormat="1" ht="14.25">
      <c r="A168" s="23" t="s">
        <v>397</v>
      </c>
      <c r="B168" s="24">
        <v>2650</v>
      </c>
      <c r="C168" s="24">
        <v>247</v>
      </c>
      <c r="D168" s="24" t="s">
        <v>16</v>
      </c>
      <c r="E168" s="25">
        <f t="shared" ref="E168:H168" si="45">E169</f>
        <v>2141639.44</v>
      </c>
      <c r="F168" s="25">
        <f t="shared" si="45"/>
        <v>2214750.15</v>
      </c>
      <c r="G168" s="25">
        <f t="shared" si="45"/>
        <v>2600760.56</v>
      </c>
      <c r="H168" s="25">
        <f t="shared" si="45"/>
        <v>0</v>
      </c>
    </row>
    <row r="169" spans="1:8" s="54" customFormat="1">
      <c r="A169" s="51" t="s">
        <v>398</v>
      </c>
      <c r="B169" s="52">
        <v>2651</v>
      </c>
      <c r="C169" s="52">
        <v>247</v>
      </c>
      <c r="D169" s="52" t="s">
        <v>148</v>
      </c>
      <c r="E169" s="58">
        <f t="shared" ref="E169:H169" si="46">SUM(E170:E170)</f>
        <v>2141639.44</v>
      </c>
      <c r="F169" s="58">
        <f t="shared" si="46"/>
        <v>2214750.15</v>
      </c>
      <c r="G169" s="58">
        <f t="shared" si="46"/>
        <v>2600760.56</v>
      </c>
      <c r="H169" s="58">
        <f t="shared" si="46"/>
        <v>0</v>
      </c>
    </row>
    <row r="170" spans="1:8" s="54" customFormat="1">
      <c r="A170" s="51" t="s">
        <v>150</v>
      </c>
      <c r="B170" s="52">
        <v>26513</v>
      </c>
      <c r="C170" s="52">
        <v>247</v>
      </c>
      <c r="D170" s="52" t="s">
        <v>151</v>
      </c>
      <c r="E170" s="53">
        <f>'[1]2021'!E173</f>
        <v>2141639.44</v>
      </c>
      <c r="F170" s="53">
        <f>'[1]2022'!E173</f>
        <v>2214750.15</v>
      </c>
      <c r="G170" s="53">
        <f>'[1]2023'!E173</f>
        <v>2600760.56</v>
      </c>
      <c r="H170" s="53"/>
    </row>
    <row r="171" spans="1:8" s="26" customFormat="1" ht="42.75">
      <c r="A171" s="23" t="s">
        <v>176</v>
      </c>
      <c r="B171" s="24">
        <v>2700</v>
      </c>
      <c r="C171" s="24" t="s">
        <v>178</v>
      </c>
      <c r="D171" s="24" t="s">
        <v>16</v>
      </c>
      <c r="E171" s="25">
        <f t="shared" ref="E171:H171" si="47">E172+E175</f>
        <v>0</v>
      </c>
      <c r="F171" s="25">
        <f t="shared" si="47"/>
        <v>0</v>
      </c>
      <c r="G171" s="25">
        <f t="shared" si="47"/>
        <v>0</v>
      </c>
      <c r="H171" s="25">
        <f t="shared" si="47"/>
        <v>0</v>
      </c>
    </row>
    <row r="172" spans="1:8" s="26" customFormat="1" ht="42.75">
      <c r="A172" s="23" t="s">
        <v>179</v>
      </c>
      <c r="B172" s="24">
        <v>2710</v>
      </c>
      <c r="C172" s="24" t="s">
        <v>181</v>
      </c>
      <c r="D172" s="24" t="s">
        <v>16</v>
      </c>
      <c r="E172" s="25">
        <f>SUM(E173:E174)</f>
        <v>0</v>
      </c>
      <c r="F172" s="25">
        <f t="shared" ref="F172:H172" si="48">SUM(F173:F174)</f>
        <v>0</v>
      </c>
      <c r="G172" s="25">
        <f t="shared" si="48"/>
        <v>0</v>
      </c>
      <c r="H172" s="25">
        <f t="shared" si="48"/>
        <v>0</v>
      </c>
    </row>
    <row r="173" spans="1:8" s="54" customFormat="1" ht="30">
      <c r="A173" s="51" t="s">
        <v>316</v>
      </c>
      <c r="B173" s="52">
        <v>2711</v>
      </c>
      <c r="C173" s="52">
        <v>406</v>
      </c>
      <c r="D173" s="52" t="s">
        <v>139</v>
      </c>
      <c r="E173" s="53">
        <f>'[1]2021'!E176</f>
        <v>0</v>
      </c>
      <c r="F173" s="53">
        <f>'[1]2022'!E176</f>
        <v>0</v>
      </c>
      <c r="G173" s="53">
        <f>'[1]2023'!E176</f>
        <v>0</v>
      </c>
      <c r="H173" s="53"/>
    </row>
    <row r="174" spans="1:8" s="54" customFormat="1" ht="30">
      <c r="A174" s="51" t="s">
        <v>399</v>
      </c>
      <c r="B174" s="52">
        <v>2712</v>
      </c>
      <c r="C174" s="52">
        <v>406</v>
      </c>
      <c r="D174" s="52">
        <v>330</v>
      </c>
      <c r="E174" s="53">
        <f>'[1]2021'!E177</f>
        <v>0</v>
      </c>
      <c r="F174" s="53">
        <f>'[1]2022'!E177</f>
        <v>0</v>
      </c>
      <c r="G174" s="53">
        <f>'[1]2023'!E177</f>
        <v>0</v>
      </c>
      <c r="H174" s="53"/>
    </row>
    <row r="175" spans="1:8" s="26" customFormat="1" ht="57">
      <c r="A175" s="23" t="s">
        <v>182</v>
      </c>
      <c r="B175" s="24">
        <v>2720</v>
      </c>
      <c r="C175" s="24" t="s">
        <v>184</v>
      </c>
      <c r="D175" s="24" t="s">
        <v>16</v>
      </c>
      <c r="E175" s="25">
        <f>SUM(E176:E179)</f>
        <v>0</v>
      </c>
      <c r="F175" s="25">
        <f t="shared" ref="F175:H175" si="49">SUM(F176:F179)</f>
        <v>0</v>
      </c>
      <c r="G175" s="25">
        <f t="shared" si="49"/>
        <v>0</v>
      </c>
      <c r="H175" s="25">
        <f t="shared" si="49"/>
        <v>0</v>
      </c>
    </row>
    <row r="176" spans="1:8" s="54" customFormat="1">
      <c r="A176" s="51" t="s">
        <v>311</v>
      </c>
      <c r="B176" s="52">
        <v>26521</v>
      </c>
      <c r="C176" s="52">
        <v>407</v>
      </c>
      <c r="D176" s="52" t="s">
        <v>117</v>
      </c>
      <c r="E176" s="53">
        <f>'[1]2021'!E179</f>
        <v>0</v>
      </c>
      <c r="F176" s="53">
        <f>'[1]2022'!E179</f>
        <v>0</v>
      </c>
      <c r="G176" s="53">
        <f>'[1]2023'!E179</f>
        <v>0</v>
      </c>
      <c r="H176" s="53"/>
    </row>
    <row r="177" spans="1:10" s="54" customFormat="1" ht="30">
      <c r="A177" s="51" t="s">
        <v>313</v>
      </c>
      <c r="B177" s="52">
        <v>26522</v>
      </c>
      <c r="C177" s="52">
        <v>407</v>
      </c>
      <c r="D177" s="52" t="s">
        <v>133</v>
      </c>
      <c r="E177" s="53">
        <f>'[1]2021'!E180</f>
        <v>0</v>
      </c>
      <c r="F177" s="53">
        <f>'[1]2022'!E180</f>
        <v>0</v>
      </c>
      <c r="G177" s="53">
        <f>'[1]2023'!E180</f>
        <v>0</v>
      </c>
      <c r="H177" s="53"/>
    </row>
    <row r="178" spans="1:10" s="54" customFormat="1" ht="30">
      <c r="A178" s="51" t="s">
        <v>316</v>
      </c>
      <c r="B178" s="52">
        <v>26523</v>
      </c>
      <c r="C178" s="52">
        <v>407</v>
      </c>
      <c r="D178" s="52" t="s">
        <v>139</v>
      </c>
      <c r="E178" s="53">
        <f>'[1]2021'!E181</f>
        <v>0</v>
      </c>
      <c r="F178" s="53">
        <f>'[1]2022'!E181</f>
        <v>0</v>
      </c>
      <c r="G178" s="53">
        <f>'[1]2023'!E181</f>
        <v>0</v>
      </c>
      <c r="H178" s="53"/>
    </row>
    <row r="179" spans="1:10" s="54" customFormat="1" ht="31.5" customHeight="1">
      <c r="A179" s="51" t="s">
        <v>164</v>
      </c>
      <c r="B179" s="52">
        <v>26524</v>
      </c>
      <c r="C179" s="52">
        <v>407</v>
      </c>
      <c r="D179" s="52" t="s">
        <v>143</v>
      </c>
      <c r="E179" s="53">
        <f>'[1]2021'!E182</f>
        <v>0</v>
      </c>
      <c r="F179" s="53">
        <f>'[1]2022'!E182</f>
        <v>0</v>
      </c>
      <c r="G179" s="53">
        <f>'[1]2023'!E182</f>
        <v>0</v>
      </c>
      <c r="H179" s="53"/>
    </row>
    <row r="180" spans="1:10" s="54" customFormat="1" ht="17.25" customHeight="1">
      <c r="A180" s="23" t="s">
        <v>400</v>
      </c>
      <c r="B180" s="24">
        <v>3000</v>
      </c>
      <c r="C180" s="24" t="s">
        <v>16</v>
      </c>
      <c r="D180" s="23"/>
      <c r="E180" s="59">
        <f t="shared" ref="E180:H180" si="50">SUM(E181:E183)</f>
        <v>0</v>
      </c>
      <c r="F180" s="59">
        <f t="shared" si="50"/>
        <v>0</v>
      </c>
      <c r="G180" s="59">
        <f t="shared" si="50"/>
        <v>0</v>
      </c>
      <c r="H180" s="59">
        <f t="shared" si="50"/>
        <v>0</v>
      </c>
      <c r="I180" s="60"/>
      <c r="J180" s="60"/>
    </row>
    <row r="181" spans="1:10" s="54" customFormat="1" ht="24" customHeight="1">
      <c r="A181" s="51" t="s">
        <v>401</v>
      </c>
      <c r="B181" s="52">
        <v>3010</v>
      </c>
      <c r="C181" s="52">
        <v>180</v>
      </c>
      <c r="D181" s="51"/>
      <c r="E181" s="53">
        <f>'[1]2021'!E184</f>
        <v>0</v>
      </c>
      <c r="F181" s="53">
        <f>'[1]2022'!E184</f>
        <v>0</v>
      </c>
      <c r="G181" s="53">
        <f>'[1]2023'!E184</f>
        <v>0</v>
      </c>
      <c r="H181" s="61"/>
      <c r="I181" s="60"/>
      <c r="J181" s="60"/>
    </row>
    <row r="182" spans="1:10" s="54" customFormat="1" ht="24" customHeight="1">
      <c r="A182" s="51" t="s">
        <v>402</v>
      </c>
      <c r="B182" s="52">
        <v>3020</v>
      </c>
      <c r="C182" s="52">
        <v>180</v>
      </c>
      <c r="D182" s="51"/>
      <c r="E182" s="53">
        <f>'[1]2021'!E185</f>
        <v>0</v>
      </c>
      <c r="F182" s="53">
        <f>'[1]2022'!E185</f>
        <v>0</v>
      </c>
      <c r="G182" s="53">
        <f>'[1]2023'!E185</f>
        <v>0</v>
      </c>
      <c r="H182" s="61"/>
      <c r="I182" s="60"/>
      <c r="J182" s="60"/>
    </row>
    <row r="183" spans="1:10" s="54" customFormat="1" ht="24" customHeight="1">
      <c r="A183" s="51" t="s">
        <v>403</v>
      </c>
      <c r="B183" s="52">
        <v>3030</v>
      </c>
      <c r="C183" s="52">
        <v>180</v>
      </c>
      <c r="D183" s="51"/>
      <c r="E183" s="53">
        <f>'[1]2021'!E186</f>
        <v>0</v>
      </c>
      <c r="F183" s="53">
        <f>'[1]2022'!E186</f>
        <v>0</v>
      </c>
      <c r="G183" s="53">
        <f>'[1]2023'!E186</f>
        <v>0</v>
      </c>
      <c r="H183" s="61"/>
      <c r="I183" s="60"/>
      <c r="J183" s="60"/>
    </row>
    <row r="184" spans="1:10" s="26" customFormat="1" ht="14.25">
      <c r="A184" s="23" t="s">
        <v>192</v>
      </c>
      <c r="B184" s="24" t="s">
        <v>185</v>
      </c>
      <c r="C184" s="24" t="s">
        <v>16</v>
      </c>
      <c r="D184" s="24" t="s">
        <v>16</v>
      </c>
      <c r="E184" s="25">
        <f t="shared" ref="E184:H184" si="51">SUM(E185:E186)</f>
        <v>4234512.5999999996</v>
      </c>
      <c r="F184" s="25">
        <f t="shared" si="51"/>
        <v>4534512.5999999996</v>
      </c>
      <c r="G184" s="25">
        <f t="shared" si="51"/>
        <v>4780478.76</v>
      </c>
      <c r="H184" s="25">
        <f t="shared" si="51"/>
        <v>0</v>
      </c>
    </row>
    <row r="185" spans="1:10" s="54" customFormat="1" ht="31.5" customHeight="1">
      <c r="A185" s="51" t="s">
        <v>404</v>
      </c>
      <c r="B185" s="52">
        <v>4010</v>
      </c>
      <c r="C185" s="52">
        <v>610</v>
      </c>
      <c r="D185" s="51"/>
      <c r="E185" s="53">
        <f>'[1]2021'!E188</f>
        <v>0</v>
      </c>
      <c r="F185" s="53">
        <f>'[1]2022'!E188</f>
        <v>0</v>
      </c>
      <c r="G185" s="53">
        <f>'[1]2023'!E188</f>
        <v>0</v>
      </c>
      <c r="H185" s="61"/>
      <c r="I185" s="60"/>
      <c r="J185" s="60"/>
    </row>
    <row r="186" spans="1:10" s="54" customFormat="1" ht="42.75" customHeight="1">
      <c r="A186" s="51" t="s">
        <v>405</v>
      </c>
      <c r="B186" s="52">
        <v>4020</v>
      </c>
      <c r="C186" s="52">
        <v>610</v>
      </c>
      <c r="D186" s="51"/>
      <c r="E186" s="53">
        <f>'[1]2021'!E189</f>
        <v>4234512.5999999996</v>
      </c>
      <c r="F186" s="53">
        <f>'[1]2022'!E189</f>
        <v>4534512.5999999996</v>
      </c>
      <c r="G186" s="53">
        <f>'[1]2023'!E189</f>
        <v>4780478.76</v>
      </c>
      <c r="H186" s="61"/>
      <c r="I186" s="60"/>
      <c r="J186" s="60"/>
    </row>
    <row r="187" spans="1:10" s="54" customFormat="1" ht="31.5" customHeight="1">
      <c r="A187" s="23" t="s">
        <v>406</v>
      </c>
      <c r="B187" s="24">
        <v>4030</v>
      </c>
      <c r="C187" s="24">
        <v>520</v>
      </c>
      <c r="D187" s="23"/>
      <c r="E187" s="53">
        <f>'[1]2021'!E190</f>
        <v>0</v>
      </c>
      <c r="F187" s="53">
        <f>'[1]2022'!E190</f>
        <v>0</v>
      </c>
      <c r="G187" s="53">
        <f>'[1]2023'!E190</f>
        <v>0</v>
      </c>
      <c r="H187" s="62"/>
      <c r="I187" s="60"/>
      <c r="J187" s="60"/>
    </row>
    <row r="188" spans="1:10" s="54" customFormat="1" ht="31.5" customHeight="1">
      <c r="A188" s="23" t="s">
        <v>407</v>
      </c>
      <c r="B188" s="24">
        <v>4040</v>
      </c>
      <c r="C188" s="24">
        <v>530</v>
      </c>
      <c r="D188" s="23"/>
      <c r="E188" s="53">
        <f>'[1]2021'!E191</f>
        <v>0</v>
      </c>
      <c r="F188" s="53">
        <f>'[1]2022'!E191</f>
        <v>0</v>
      </c>
      <c r="G188" s="53">
        <f>'[1]2023'!E191</f>
        <v>0</v>
      </c>
      <c r="H188" s="62"/>
      <c r="I188" s="60"/>
      <c r="J188" s="60"/>
    </row>
    <row r="189" spans="1:10" s="54" customFormat="1" ht="22.5" customHeight="1">
      <c r="A189" s="23" t="s">
        <v>408</v>
      </c>
      <c r="B189" s="24">
        <v>4050</v>
      </c>
      <c r="C189" s="24">
        <v>540</v>
      </c>
      <c r="D189" s="23"/>
      <c r="E189" s="53">
        <f>'[1]2021'!E192</f>
        <v>0</v>
      </c>
      <c r="F189" s="53">
        <f>'[1]2022'!E192</f>
        <v>0</v>
      </c>
      <c r="G189" s="53">
        <f>'[1]2023'!E192</f>
        <v>0</v>
      </c>
      <c r="H189" s="62"/>
      <c r="I189" s="60"/>
      <c r="J189" s="60"/>
    </row>
    <row r="190" spans="1:10" s="54" customFormat="1" ht="21.75" customHeight="1">
      <c r="A190" s="23" t="s">
        <v>409</v>
      </c>
      <c r="B190" s="24">
        <v>4060</v>
      </c>
      <c r="C190" s="24">
        <v>810</v>
      </c>
      <c r="D190" s="23"/>
      <c r="E190" s="53">
        <f>'[1]2021'!E193</f>
        <v>0</v>
      </c>
      <c r="F190" s="53">
        <f>'[1]2022'!E193</f>
        <v>0</v>
      </c>
      <c r="G190" s="53">
        <f>'[1]2023'!E193</f>
        <v>0</v>
      </c>
      <c r="H190" s="62"/>
      <c r="I190" s="60"/>
      <c r="J190" s="60"/>
    </row>
  </sheetData>
  <mergeCells count="6">
    <mergeCell ref="A1:H1"/>
    <mergeCell ref="A2:A3"/>
    <mergeCell ref="B2:B3"/>
    <mergeCell ref="C2:C3"/>
    <mergeCell ref="D2:D3"/>
    <mergeCell ref="E2:H2"/>
  </mergeCells>
  <hyperlinks>
    <hyperlink ref="A270" location="_ednref1" display="_ednref1"/>
    <hyperlink ref="A271" location="_ednref2" display="_ednref2"/>
    <hyperlink ref="A272" location="_ednref3" display="_ednref3"/>
    <hyperlink ref="A280" location="_ednref5" display="_ednref5"/>
    <hyperlink ref="A282" location="_ednref7" display="_ednref7"/>
    <hyperlink ref="A283" location="_ednref8" display="_ednref8"/>
    <hyperlink ref="A285" location="_ednref10" display="_ednref10"/>
    <hyperlink ref="A287" location="_ednref12" display="_ednref12"/>
    <hyperlink ref="A288" location="_ednref13" display="_ednref13"/>
    <hyperlink ref="A290" location="_ednref14" display="_ednref14"/>
    <hyperlink ref="A291" location="_ednref15" display="_ednref15"/>
    <hyperlink ref="A255" r:id="rId1" display="consultantplus://offline/ref=CE84FB55652FC9C2D4F9BDCD566640E481DA57CF9B6F6F81398A31592B1ADC383840967398DD168205239DE043r8Q6Q"/>
    <hyperlink ref="H223" r:id="rId2" display="consultantplus://offline/ref=36420CB7505565C3077A36D934CCD4EC6DEE9EBE06DF08EAEC8B59C1BDBEF092095217CE26279A4815EDD611B398AAD83E74E00D38C2VDb2I"/>
    <hyperlink ref="E223" r:id="rId3" display="consultantplus://offline/ref=36420CB7505565C3077A36D934CCD4EC6DEE9EBE06DF08EAEC8B59C1BDBEF092095217CE26279A4815EDD611B398AAD83E74E00D38C2VDb2I"/>
    <hyperlink ref="B215" r:id="rId4" display="consultantplus://offline/ref=A1D31DB02EE75F10E02EE532BD324101F44594960CE3A2BBE3DC6EAC3AC0B4D66196CDADCC91508BCB458F3A13P0cFO"/>
    <hyperlink ref="B212" r:id="rId5" display="consultantplus://offline/ref=A1D31DB02EE75F10E02EE532BD324101F44594960CE3A2BBE3DC6EAC3AC0B4D66196CDADCC91508BCB458F3A13P0cFO"/>
    <hyperlink ref="B211" r:id="rId6" display="consultantplus://offline/ref=A1D31DB02EE75F10E02EE532BD324101F4469E940DE6A2BBE3DC6EAC3AC0B4D66196CDADCC91508BCB458F3A13P0cFO"/>
    <hyperlink ref="B208" r:id="rId7" display="consultantplus://offline/ref=A1D31DB02EE75F10E02EE532BD324101F44594960CE3A2BBE3DC6EAC3AC0B4D66196CDADCC91508BCB458F3A13P0cFO"/>
    <hyperlink ref="B207" r:id="rId8" display="consultantplus://offline/ref=A1D31DB02EE75F10E02EE532BD324101F4469E940DE6A2BBE3DC6EAC3AC0B4D66196CDADCC91508BCB458F3A13P0cFO"/>
    <hyperlink ref="B204" location="_edn16" display="_edn16"/>
    <hyperlink ref="G3" r:id="rId9" display="consultantplus://offline/ref=36420CB7505565C3077A36D934CCD4EC6DEE9EBE06DF08EAEC8B59C1BDBEF092095217CE26279A4815EDD611B398AAD83E74E00D38C2VDb2I"/>
    <hyperlink ref="B197" r:id="rId10" display="consultantplus://offline/ref=A1D31DB02EE75F10E02EE532BD324101F4469E940DE6A2BBE3DC6EAC3AC0B4D66196CDADCC91508BCB458F3A13P0cFO"/>
    <hyperlink ref="B200" r:id="rId11" display="consultantplus://offline/ref=A1D31DB02EE75F10E02EE532BD324101F44690970BE6A2BBE3DC6EAC3AC0B4D6739695A3CD9C4880980AC96F1F06C50C8D24EDE023E5P0cFO"/>
    <hyperlink ref="B202" r:id="rId12" display="consultantplus://offline/ref=A1D31DB02EE75F10E02EE532BD324101F4469E940DE6A2BBE3DC6EAC3AC0B4D66196CDADCC91508BCB458F3A13P0cFO"/>
    <hyperlink ref="B203" r:id="rId13" display="consultantplus://offline/ref=A1D31DB02EE75F10E02EE532BD324101F44594960CE3A2BBE3DC6EAC3AC0B4D66196CDADCC91508BCB458F3A13P0cFO"/>
  </hyperlinks>
  <pageMargins left="0.55118110236220474" right="0.35433070866141736" top="0.59055118110236227" bottom="0.39370078740157483" header="0.51181102362204722" footer="0.51181102362204722"/>
  <pageSetup paperSize="9" scale="93" fitToHeight="0" orientation="landscape" r:id="rId14"/>
  <rowBreaks count="1" manualBreakCount="1">
    <brk id="16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5"/>
  <sheetViews>
    <sheetView view="pageBreakPreview" zoomScale="96" zoomScaleNormal="100" zoomScaleSheetLayoutView="96" workbookViewId="0">
      <selection activeCell="I5" sqref="I5"/>
    </sheetView>
  </sheetViews>
  <sheetFormatPr defaultRowHeight="15"/>
  <cols>
    <col min="1" max="1" width="9.85546875" customWidth="1"/>
    <col min="2" max="2" width="63.5703125" customWidth="1"/>
    <col min="3" max="3" width="13.140625" customWidth="1"/>
    <col min="4" max="6" width="13.28515625" customWidth="1"/>
    <col min="7" max="9" width="20.28515625" customWidth="1"/>
    <col min="10" max="10" width="16.140625" customWidth="1"/>
    <col min="11" max="13" width="17.140625" customWidth="1"/>
  </cols>
  <sheetData>
    <row r="1" spans="1:13" s="63" customFormat="1" ht="20.25">
      <c r="A1" s="99" t="s">
        <v>410</v>
      </c>
      <c r="B1" s="99"/>
      <c r="C1" s="99"/>
      <c r="D1" s="99"/>
      <c r="E1" s="99"/>
      <c r="F1" s="99"/>
      <c r="G1" s="99"/>
      <c r="H1" s="99"/>
      <c r="I1" s="99"/>
      <c r="J1" s="99"/>
    </row>
    <row r="2" spans="1:13" s="64" customFormat="1" ht="12.75" customHeight="1">
      <c r="A2" s="96" t="s">
        <v>193</v>
      </c>
      <c r="B2" s="96" t="s">
        <v>10</v>
      </c>
      <c r="C2" s="96" t="s">
        <v>11</v>
      </c>
      <c r="D2" s="96" t="s">
        <v>194</v>
      </c>
      <c r="E2" s="96" t="s">
        <v>411</v>
      </c>
      <c r="F2" s="96" t="s">
        <v>412</v>
      </c>
      <c r="G2" s="96" t="s">
        <v>195</v>
      </c>
      <c r="H2" s="100"/>
      <c r="I2" s="100"/>
      <c r="J2" s="101"/>
    </row>
    <row r="3" spans="1:13" s="64" customFormat="1" ht="70.5" customHeight="1">
      <c r="A3" s="97"/>
      <c r="B3" s="97"/>
      <c r="C3" s="98"/>
      <c r="D3" s="98"/>
      <c r="E3" s="98"/>
      <c r="F3" s="98"/>
      <c r="G3" s="44" t="s">
        <v>413</v>
      </c>
      <c r="H3" s="44" t="s">
        <v>414</v>
      </c>
      <c r="I3" s="44" t="s">
        <v>415</v>
      </c>
      <c r="J3" s="44" t="s">
        <v>14</v>
      </c>
    </row>
    <row r="4" spans="1:13" s="64" customFormat="1" ht="21" customHeight="1">
      <c r="A4" s="8" t="s">
        <v>196</v>
      </c>
      <c r="B4" s="8" t="s">
        <v>197</v>
      </c>
      <c r="C4" s="44">
        <v>260000</v>
      </c>
      <c r="D4" s="44" t="s">
        <v>16</v>
      </c>
      <c r="E4" s="44" t="s">
        <v>16</v>
      </c>
      <c r="F4" s="44" t="s">
        <v>16</v>
      </c>
      <c r="G4" s="21">
        <f>G5+G6+G7+G14</f>
        <v>13618510.26</v>
      </c>
      <c r="H4" s="21">
        <f t="shared" ref="H4:J4" si="0">H5+H6+H7+H14</f>
        <v>15875509.91</v>
      </c>
      <c r="I4" s="21">
        <f t="shared" si="0"/>
        <v>16418510.609999999</v>
      </c>
      <c r="J4" s="21">
        <f t="shared" si="0"/>
        <v>0</v>
      </c>
      <c r="K4" s="65"/>
      <c r="L4" s="65"/>
      <c r="M4" s="65">
        <f>[2]ДГТУ!G4+[2]Азов!G4+[2]Волгодонск!G4+[2]Ставрополь!G4+[2]Таганрог!G4+[2]Шахты!G4+[2]Радуга!G4+[2]Пятигорск!G4</f>
        <v>1043637890.0000001</v>
      </c>
    </row>
    <row r="5" spans="1:13" s="64" customFormat="1" ht="191.25" customHeight="1">
      <c r="A5" s="8" t="s">
        <v>198</v>
      </c>
      <c r="B5" s="8" t="s">
        <v>416</v>
      </c>
      <c r="C5" s="44">
        <v>261000</v>
      </c>
      <c r="D5" s="44" t="s">
        <v>16</v>
      </c>
      <c r="E5" s="44" t="s">
        <v>16</v>
      </c>
      <c r="F5" s="44" t="s">
        <v>16</v>
      </c>
      <c r="G5" s="66">
        <v>0</v>
      </c>
      <c r="H5" s="66">
        <v>0</v>
      </c>
      <c r="I5" s="66">
        <v>0</v>
      </c>
      <c r="J5" s="66">
        <v>0</v>
      </c>
      <c r="K5" s="65"/>
    </row>
    <row r="6" spans="1:13" s="64" customFormat="1" ht="42.75">
      <c r="A6" s="8" t="s">
        <v>199</v>
      </c>
      <c r="B6" s="8" t="s">
        <v>200</v>
      </c>
      <c r="C6" s="44">
        <v>262000</v>
      </c>
      <c r="D6" s="44" t="s">
        <v>16</v>
      </c>
      <c r="E6" s="44" t="s">
        <v>16</v>
      </c>
      <c r="F6" s="44" t="s">
        <v>16</v>
      </c>
      <c r="G6" s="66">
        <f>[2]ДГТУ!E6+[2]Азов!E6+[2]Волгодонск!E6+[2]Ставрополь!E6+[2]Таганрог!E6+[2]Шахты!E6+[2]Радуга!E6+[2]Пятигорск!E6</f>
        <v>0</v>
      </c>
      <c r="H6" s="66">
        <f>[2]ДГТУ!F6+[2]Азов!F6+[2]Волгодонск!F6+[2]Ставрополь!F6+[2]Таганрог!F6+[2]Шахты!F6+[2]Радуга!F6+[2]Пятигорск!F6</f>
        <v>0</v>
      </c>
      <c r="I6" s="66">
        <f>[2]ДГТУ!G6+[2]Азов!G6+[2]Волгодонск!G6+[2]Ставрополь!G6+[2]Таганрог!G6+[2]Шахты!G6+[2]Радуга!G6+[2]Пятигорск!G6</f>
        <v>0</v>
      </c>
      <c r="J6" s="66">
        <f>[2]ДГТУ!H6+[2]Азов!H6+[2]Волгодонск!H6+[2]Ставрополь!H6+[2]Таганрог!H6+[2]Шахты!H6+[2]Радуга!H6+[2]Пятигорск!H6</f>
        <v>0</v>
      </c>
      <c r="K6" s="65"/>
    </row>
    <row r="7" spans="1:13" s="64" customFormat="1" ht="48.75" customHeight="1">
      <c r="A7" s="8" t="s">
        <v>201</v>
      </c>
      <c r="B7" s="8" t="s">
        <v>202</v>
      </c>
      <c r="C7" s="44">
        <v>263000</v>
      </c>
      <c r="D7" s="44" t="s">
        <v>16</v>
      </c>
      <c r="E7" s="44" t="s">
        <v>16</v>
      </c>
      <c r="F7" s="44" t="s">
        <v>16</v>
      </c>
      <c r="G7" s="29">
        <f>G8+G13</f>
        <v>4711444</v>
      </c>
      <c r="H7" s="29">
        <f>H8+H13</f>
        <v>4026462</v>
      </c>
      <c r="I7" s="29">
        <f>I8+I13</f>
        <v>3774100</v>
      </c>
      <c r="J7" s="29">
        <f t="shared" ref="J7" si="1">SUM(J8:J13)</f>
        <v>0</v>
      </c>
      <c r="K7" s="65"/>
    </row>
    <row r="8" spans="1:13" s="64" customFormat="1">
      <c r="A8" s="67" t="s">
        <v>417</v>
      </c>
      <c r="B8" s="9" t="s">
        <v>208</v>
      </c>
      <c r="C8" s="10">
        <v>263100</v>
      </c>
      <c r="D8" s="10" t="s">
        <v>16</v>
      </c>
      <c r="E8" s="10" t="s">
        <v>16</v>
      </c>
      <c r="F8" s="10" t="s">
        <v>16</v>
      </c>
      <c r="G8" s="29">
        <f>SUM(G9:G12)</f>
        <v>1889012</v>
      </c>
      <c r="H8" s="29">
        <f t="shared" ref="H8:J8" si="2">SUM(H9:H12)</f>
        <v>2465012</v>
      </c>
      <c r="I8" s="29">
        <f t="shared" si="2"/>
        <v>2465012</v>
      </c>
      <c r="J8" s="29">
        <f t="shared" si="2"/>
        <v>0</v>
      </c>
      <c r="K8" s="65"/>
    </row>
    <row r="9" spans="1:13" s="64" customFormat="1">
      <c r="A9" s="67"/>
      <c r="B9" s="9"/>
      <c r="C9" s="10"/>
      <c r="D9" s="10"/>
      <c r="E9" s="10"/>
      <c r="F9" s="10"/>
      <c r="G9" s="68">
        <v>1889012</v>
      </c>
      <c r="H9" s="68">
        <v>2465012</v>
      </c>
      <c r="I9" s="68">
        <v>2465012</v>
      </c>
      <c r="J9" s="68"/>
      <c r="K9" s="65"/>
    </row>
    <row r="10" spans="1:13" s="64" customFormat="1">
      <c r="A10" s="67"/>
      <c r="B10" s="9"/>
      <c r="C10" s="10"/>
      <c r="D10" s="10"/>
      <c r="E10" s="10"/>
      <c r="F10" s="10"/>
      <c r="G10" s="68"/>
      <c r="H10" s="68"/>
      <c r="I10" s="68"/>
      <c r="J10" s="68"/>
      <c r="K10" s="65"/>
    </row>
    <row r="11" spans="1:13" s="64" customFormat="1">
      <c r="A11" s="67"/>
      <c r="B11" s="9"/>
      <c r="C11" s="10"/>
      <c r="D11" s="10"/>
      <c r="E11" s="10"/>
      <c r="F11" s="10"/>
      <c r="G11" s="68"/>
      <c r="H11" s="68"/>
      <c r="I11" s="68"/>
      <c r="J11" s="68"/>
      <c r="K11" s="65"/>
    </row>
    <row r="12" spans="1:13" s="64" customFormat="1">
      <c r="A12" s="67"/>
      <c r="B12" s="9"/>
      <c r="C12" s="10"/>
      <c r="D12" s="10"/>
      <c r="E12" s="10"/>
      <c r="F12" s="10"/>
      <c r="G12" s="68"/>
      <c r="H12" s="68"/>
      <c r="I12" s="68"/>
      <c r="J12" s="68"/>
      <c r="K12" s="65"/>
    </row>
    <row r="13" spans="1:13" s="64" customFormat="1">
      <c r="A13" s="67" t="s">
        <v>418</v>
      </c>
      <c r="B13" s="9" t="s">
        <v>210</v>
      </c>
      <c r="C13" s="10">
        <v>263200</v>
      </c>
      <c r="D13" s="10" t="s">
        <v>16</v>
      </c>
      <c r="E13" s="10" t="s">
        <v>16</v>
      </c>
      <c r="F13" s="10" t="s">
        <v>16</v>
      </c>
      <c r="G13" s="68">
        <f>2246432+576000</f>
        <v>2822432</v>
      </c>
      <c r="H13" s="68">
        <v>1561450</v>
      </c>
      <c r="I13" s="68">
        <v>1309088</v>
      </c>
      <c r="J13" s="68"/>
      <c r="K13" s="65"/>
    </row>
    <row r="14" spans="1:13" s="64" customFormat="1" ht="42.75">
      <c r="A14" s="8" t="s">
        <v>203</v>
      </c>
      <c r="B14" s="8" t="s">
        <v>204</v>
      </c>
      <c r="C14" s="44" t="s">
        <v>169</v>
      </c>
      <c r="D14" s="44" t="s">
        <v>16</v>
      </c>
      <c r="E14" s="44" t="s">
        <v>16</v>
      </c>
      <c r="F14" s="44" t="s">
        <v>16</v>
      </c>
      <c r="G14" s="21">
        <f>G15+G22+G29+G34+G37</f>
        <v>8907066.2599999998</v>
      </c>
      <c r="H14" s="21">
        <f t="shared" ref="H14:J14" si="3">H15+H22+H29+H34+H37</f>
        <v>11849047.91</v>
      </c>
      <c r="I14" s="21">
        <f t="shared" si="3"/>
        <v>12644410.609999999</v>
      </c>
      <c r="J14" s="21">
        <f t="shared" si="3"/>
        <v>0</v>
      </c>
      <c r="K14" s="65"/>
    </row>
    <row r="15" spans="1:13" s="64" customFormat="1" ht="45">
      <c r="A15" s="9" t="s">
        <v>205</v>
      </c>
      <c r="B15" s="9" t="s">
        <v>206</v>
      </c>
      <c r="C15" s="10" t="s">
        <v>170</v>
      </c>
      <c r="D15" s="10" t="s">
        <v>16</v>
      </c>
      <c r="E15" s="10" t="s">
        <v>16</v>
      </c>
      <c r="F15" s="10" t="s">
        <v>16</v>
      </c>
      <c r="G15" s="29">
        <f>SUM(G16:G21)</f>
        <v>0</v>
      </c>
      <c r="H15" s="29">
        <f t="shared" ref="H15:J15" si="4">SUM(H16:H21)</f>
        <v>0</v>
      </c>
      <c r="I15" s="29">
        <f t="shared" si="4"/>
        <v>0</v>
      </c>
      <c r="J15" s="29">
        <f t="shared" si="4"/>
        <v>0</v>
      </c>
      <c r="K15" s="65"/>
    </row>
    <row r="16" spans="1:13" s="64" customFormat="1">
      <c r="A16" s="9" t="s">
        <v>207</v>
      </c>
      <c r="B16" s="9" t="s">
        <v>208</v>
      </c>
      <c r="C16" s="10" t="s">
        <v>171</v>
      </c>
      <c r="D16" s="10" t="s">
        <v>16</v>
      </c>
      <c r="E16" s="10" t="s">
        <v>16</v>
      </c>
      <c r="F16" s="10" t="s">
        <v>16</v>
      </c>
      <c r="G16" s="29">
        <f>SUM(G17:G20)</f>
        <v>0</v>
      </c>
      <c r="H16" s="29">
        <f t="shared" ref="H16:J16" si="5">SUM(H17:H20)</f>
        <v>0</v>
      </c>
      <c r="I16" s="29">
        <f t="shared" si="5"/>
        <v>0</v>
      </c>
      <c r="J16" s="29">
        <f t="shared" si="5"/>
        <v>0</v>
      </c>
      <c r="K16" s="65"/>
    </row>
    <row r="17" spans="1:11" s="64" customFormat="1" ht="17.25" customHeight="1">
      <c r="A17" s="67"/>
      <c r="B17" s="9"/>
      <c r="C17" s="10"/>
      <c r="D17" s="10"/>
      <c r="E17" s="10"/>
      <c r="F17" s="10"/>
      <c r="G17" s="68"/>
      <c r="H17" s="68"/>
      <c r="I17" s="68"/>
      <c r="J17" s="68"/>
      <c r="K17" s="65"/>
    </row>
    <row r="18" spans="1:11" s="64" customFormat="1" ht="17.25" customHeight="1">
      <c r="A18" s="67"/>
      <c r="B18" s="9"/>
      <c r="C18" s="10"/>
      <c r="D18" s="10"/>
      <c r="E18" s="10"/>
      <c r="F18" s="10"/>
      <c r="G18" s="68"/>
      <c r="H18" s="68"/>
      <c r="I18" s="68"/>
      <c r="J18" s="68"/>
      <c r="K18" s="65"/>
    </row>
    <row r="19" spans="1:11" s="64" customFormat="1" ht="17.25" customHeight="1">
      <c r="A19" s="67"/>
      <c r="B19" s="9"/>
      <c r="C19" s="10"/>
      <c r="D19" s="10"/>
      <c r="E19" s="10"/>
      <c r="F19" s="10"/>
      <c r="G19" s="68"/>
      <c r="H19" s="68"/>
      <c r="I19" s="68"/>
      <c r="J19" s="68"/>
      <c r="K19" s="65"/>
    </row>
    <row r="20" spans="1:11" s="64" customFormat="1" ht="17.25" customHeight="1">
      <c r="A20" s="67"/>
      <c r="B20" s="9"/>
      <c r="C20" s="10"/>
      <c r="D20" s="10"/>
      <c r="E20" s="10"/>
      <c r="F20" s="10"/>
      <c r="G20" s="68"/>
      <c r="H20" s="68"/>
      <c r="I20" s="68"/>
      <c r="J20" s="68"/>
      <c r="K20" s="65"/>
    </row>
    <row r="21" spans="1:11" s="64" customFormat="1" ht="17.25" customHeight="1">
      <c r="A21" s="9" t="s">
        <v>209</v>
      </c>
      <c r="B21" s="9" t="s">
        <v>210</v>
      </c>
      <c r="C21" s="10" t="s">
        <v>172</v>
      </c>
      <c r="D21" s="10" t="s">
        <v>16</v>
      </c>
      <c r="E21" s="10" t="s">
        <v>16</v>
      </c>
      <c r="F21" s="10" t="s">
        <v>16</v>
      </c>
      <c r="G21" s="10" t="s">
        <v>16</v>
      </c>
      <c r="H21" s="10" t="s">
        <v>16</v>
      </c>
      <c r="I21" s="10" t="s">
        <v>16</v>
      </c>
      <c r="J21" s="10" t="s">
        <v>16</v>
      </c>
      <c r="K21" s="65"/>
    </row>
    <row r="22" spans="1:11" s="64" customFormat="1" ht="33.75" customHeight="1">
      <c r="A22" s="9" t="s">
        <v>211</v>
      </c>
      <c r="B22" s="9" t="s">
        <v>212</v>
      </c>
      <c r="C22" s="10" t="s">
        <v>173</v>
      </c>
      <c r="D22" s="10" t="s">
        <v>16</v>
      </c>
      <c r="E22" s="10" t="s">
        <v>16</v>
      </c>
      <c r="F22" s="10" t="s">
        <v>16</v>
      </c>
      <c r="G22" s="22">
        <f>SUM(G23:G28)</f>
        <v>0</v>
      </c>
      <c r="H22" s="22">
        <f t="shared" ref="H22:J22" si="6">SUM(H23:H28)</f>
        <v>0</v>
      </c>
      <c r="I22" s="22">
        <f t="shared" si="6"/>
        <v>0</v>
      </c>
      <c r="J22" s="22">
        <f t="shared" si="6"/>
        <v>0</v>
      </c>
      <c r="K22" s="65"/>
    </row>
    <row r="23" spans="1:11" s="64" customFormat="1" ht="18.75" customHeight="1">
      <c r="A23" s="9" t="s">
        <v>213</v>
      </c>
      <c r="B23" s="9" t="s">
        <v>208</v>
      </c>
      <c r="C23" s="10" t="s">
        <v>214</v>
      </c>
      <c r="D23" s="10" t="s">
        <v>16</v>
      </c>
      <c r="E23" s="10" t="s">
        <v>16</v>
      </c>
      <c r="F23" s="10" t="s">
        <v>16</v>
      </c>
      <c r="G23" s="29">
        <f>SUM(G24:G27)</f>
        <v>0</v>
      </c>
      <c r="H23" s="29">
        <f t="shared" ref="H23:J23" si="7">SUM(H24:H27)</f>
        <v>0</v>
      </c>
      <c r="I23" s="29">
        <f t="shared" si="7"/>
        <v>0</v>
      </c>
      <c r="J23" s="29">
        <f t="shared" si="7"/>
        <v>0</v>
      </c>
      <c r="K23" s="65"/>
    </row>
    <row r="24" spans="1:11" s="64" customFormat="1" ht="18.75" customHeight="1">
      <c r="A24" s="67"/>
      <c r="B24" s="9"/>
      <c r="C24" s="10"/>
      <c r="D24" s="10"/>
      <c r="E24" s="10"/>
      <c r="F24" s="10"/>
      <c r="G24" s="68"/>
      <c r="H24" s="68"/>
      <c r="I24" s="68"/>
      <c r="J24" s="68"/>
      <c r="K24" s="65"/>
    </row>
    <row r="25" spans="1:11" s="64" customFormat="1" ht="18.75" customHeight="1">
      <c r="A25" s="67"/>
      <c r="B25" s="9"/>
      <c r="C25" s="10"/>
      <c r="D25" s="10"/>
      <c r="E25" s="10"/>
      <c r="F25" s="10"/>
      <c r="G25" s="68"/>
      <c r="H25" s="68"/>
      <c r="I25" s="68"/>
      <c r="J25" s="68"/>
      <c r="K25" s="65"/>
    </row>
    <row r="26" spans="1:11" s="64" customFormat="1" ht="32.25" customHeight="1">
      <c r="A26" s="67"/>
      <c r="B26" s="9"/>
      <c r="C26" s="10"/>
      <c r="D26" s="10"/>
      <c r="E26" s="10"/>
      <c r="F26" s="10"/>
      <c r="G26" s="68"/>
      <c r="H26" s="68"/>
      <c r="I26" s="68"/>
      <c r="J26" s="68"/>
      <c r="K26" s="65"/>
    </row>
    <row r="27" spans="1:11" s="64" customFormat="1" ht="18.75" customHeight="1">
      <c r="A27" s="67"/>
      <c r="B27" s="9"/>
      <c r="C27" s="10"/>
      <c r="D27" s="10"/>
      <c r="E27" s="10"/>
      <c r="F27" s="10"/>
      <c r="G27" s="68"/>
      <c r="H27" s="68"/>
      <c r="I27" s="68"/>
      <c r="J27" s="68"/>
      <c r="K27" s="65"/>
    </row>
    <row r="28" spans="1:11" s="64" customFormat="1" ht="18.75" customHeight="1">
      <c r="A28" s="9" t="s">
        <v>215</v>
      </c>
      <c r="B28" s="9" t="s">
        <v>210</v>
      </c>
      <c r="C28" s="10" t="s">
        <v>216</v>
      </c>
      <c r="D28" s="10" t="s">
        <v>16</v>
      </c>
      <c r="E28" s="10" t="s">
        <v>16</v>
      </c>
      <c r="F28" s="10" t="s">
        <v>16</v>
      </c>
      <c r="G28" s="10" t="s">
        <v>16</v>
      </c>
      <c r="H28" s="10" t="s">
        <v>16</v>
      </c>
      <c r="I28" s="10" t="s">
        <v>16</v>
      </c>
      <c r="J28" s="10" t="s">
        <v>16</v>
      </c>
      <c r="K28" s="65"/>
    </row>
    <row r="29" spans="1:11" s="64" customFormat="1" ht="18.75" customHeight="1">
      <c r="A29" s="9" t="s">
        <v>217</v>
      </c>
      <c r="B29" s="9" t="s">
        <v>218</v>
      </c>
      <c r="C29" s="10" t="s">
        <v>174</v>
      </c>
      <c r="D29" s="10" t="s">
        <v>16</v>
      </c>
      <c r="E29" s="10" t="s">
        <v>16</v>
      </c>
      <c r="F29" s="10" t="s">
        <v>16</v>
      </c>
      <c r="G29" s="68">
        <f>SUM(G30:G33)</f>
        <v>0</v>
      </c>
      <c r="H29" s="68">
        <f t="shared" ref="H29:J29" si="8">SUM(H30:H33)</f>
        <v>0</v>
      </c>
      <c r="I29" s="68">
        <f t="shared" si="8"/>
        <v>0</v>
      </c>
      <c r="J29" s="68">
        <f t="shared" si="8"/>
        <v>0</v>
      </c>
      <c r="K29" s="65"/>
    </row>
    <row r="30" spans="1:11" s="64" customFormat="1">
      <c r="A30" s="67"/>
      <c r="B30" s="9"/>
      <c r="C30" s="10"/>
      <c r="D30" s="10"/>
      <c r="E30" s="10"/>
      <c r="F30" s="10"/>
      <c r="G30" s="68"/>
      <c r="H30" s="68"/>
      <c r="I30" s="68"/>
      <c r="J30" s="68"/>
      <c r="K30" s="65"/>
    </row>
    <row r="31" spans="1:11" s="64" customFormat="1">
      <c r="A31" s="67"/>
      <c r="B31" s="9"/>
      <c r="C31" s="10"/>
      <c r="D31" s="10"/>
      <c r="E31" s="10"/>
      <c r="F31" s="10"/>
      <c r="G31" s="68"/>
      <c r="H31" s="68"/>
      <c r="I31" s="68"/>
      <c r="J31" s="68"/>
      <c r="K31" s="65"/>
    </row>
    <row r="32" spans="1:11" s="64" customFormat="1">
      <c r="A32" s="67"/>
      <c r="B32" s="9"/>
      <c r="C32" s="10"/>
      <c r="D32" s="10"/>
      <c r="E32" s="10"/>
      <c r="F32" s="10"/>
      <c r="G32" s="68"/>
      <c r="H32" s="68"/>
      <c r="I32" s="68"/>
      <c r="J32" s="68"/>
      <c r="K32" s="65"/>
    </row>
    <row r="33" spans="1:11" s="64" customFormat="1">
      <c r="A33" s="67"/>
      <c r="B33" s="9"/>
      <c r="C33" s="10"/>
      <c r="D33" s="10"/>
      <c r="E33" s="10"/>
      <c r="F33" s="10"/>
      <c r="G33" s="68"/>
      <c r="H33" s="68"/>
      <c r="I33" s="68"/>
      <c r="J33" s="68"/>
      <c r="K33" s="65"/>
    </row>
    <row r="34" spans="1:11" s="64" customFormat="1">
      <c r="A34" s="9" t="s">
        <v>219</v>
      </c>
      <c r="B34" s="9" t="s">
        <v>220</v>
      </c>
      <c r="C34" s="10" t="s">
        <v>175</v>
      </c>
      <c r="D34" s="10" t="s">
        <v>16</v>
      </c>
      <c r="E34" s="10" t="s">
        <v>16</v>
      </c>
      <c r="F34" s="10" t="s">
        <v>16</v>
      </c>
      <c r="G34" s="22">
        <f>SUM(G35:G36)</f>
        <v>0</v>
      </c>
      <c r="H34" s="22">
        <f t="shared" ref="H34:J34" si="9">SUM(H35:H36)</f>
        <v>0</v>
      </c>
      <c r="I34" s="22">
        <f t="shared" si="9"/>
        <v>0</v>
      </c>
      <c r="J34" s="22">
        <f t="shared" si="9"/>
        <v>0</v>
      </c>
      <c r="K34" s="65"/>
    </row>
    <row r="35" spans="1:11" s="64" customFormat="1">
      <c r="A35" s="9" t="s">
        <v>221</v>
      </c>
      <c r="B35" s="9" t="s">
        <v>208</v>
      </c>
      <c r="C35" s="10" t="s">
        <v>222</v>
      </c>
      <c r="D35" s="10" t="s">
        <v>16</v>
      </c>
      <c r="E35" s="10" t="s">
        <v>16</v>
      </c>
      <c r="F35" s="10" t="s">
        <v>16</v>
      </c>
      <c r="G35" s="68"/>
      <c r="H35" s="68"/>
      <c r="I35" s="68"/>
      <c r="J35" s="68"/>
      <c r="K35" s="65"/>
    </row>
    <row r="36" spans="1:11" s="64" customFormat="1">
      <c r="A36" s="9" t="s">
        <v>223</v>
      </c>
      <c r="B36" s="9" t="s">
        <v>210</v>
      </c>
      <c r="C36" s="10" t="s">
        <v>224</v>
      </c>
      <c r="D36" s="10" t="s">
        <v>16</v>
      </c>
      <c r="E36" s="10" t="s">
        <v>16</v>
      </c>
      <c r="F36" s="10" t="s">
        <v>16</v>
      </c>
      <c r="G36" s="10" t="s">
        <v>16</v>
      </c>
      <c r="H36" s="10" t="s">
        <v>16</v>
      </c>
      <c r="I36" s="10" t="s">
        <v>16</v>
      </c>
      <c r="J36" s="10" t="s">
        <v>16</v>
      </c>
      <c r="K36" s="65"/>
    </row>
    <row r="37" spans="1:11" s="64" customFormat="1">
      <c r="A37" s="9" t="s">
        <v>225</v>
      </c>
      <c r="B37" s="9" t="s">
        <v>226</v>
      </c>
      <c r="C37" s="10" t="s">
        <v>227</v>
      </c>
      <c r="D37" s="10" t="s">
        <v>16</v>
      </c>
      <c r="E37" s="10" t="s">
        <v>16</v>
      </c>
      <c r="F37" s="10" t="s">
        <v>16</v>
      </c>
      <c r="G37" s="22">
        <f>SUM(G38:G43)</f>
        <v>8907066.2599999998</v>
      </c>
      <c r="H37" s="22">
        <f t="shared" ref="H37:J37" si="10">SUM(H38:H43)</f>
        <v>11849047.91</v>
      </c>
      <c r="I37" s="22">
        <f t="shared" si="10"/>
        <v>12644410.609999999</v>
      </c>
      <c r="J37" s="22">
        <f t="shared" si="10"/>
        <v>0</v>
      </c>
      <c r="K37" s="65"/>
    </row>
    <row r="38" spans="1:11" s="64" customFormat="1">
      <c r="A38" s="9" t="s">
        <v>228</v>
      </c>
      <c r="B38" s="9" t="s">
        <v>208</v>
      </c>
      <c r="C38" s="10" t="s">
        <v>229</v>
      </c>
      <c r="D38" s="10" t="s">
        <v>16</v>
      </c>
      <c r="E38" s="10" t="s">
        <v>16</v>
      </c>
      <c r="F38" s="10" t="s">
        <v>16</v>
      </c>
      <c r="G38" s="29">
        <f>SUM(G39:G42)</f>
        <v>0</v>
      </c>
      <c r="H38" s="29">
        <f t="shared" ref="H38:J38" si="11">SUM(H39:H42)</f>
        <v>0</v>
      </c>
      <c r="I38" s="29">
        <f t="shared" si="11"/>
        <v>0</v>
      </c>
      <c r="J38" s="29">
        <f t="shared" si="11"/>
        <v>0</v>
      </c>
      <c r="K38" s="65"/>
    </row>
    <row r="39" spans="1:11" s="64" customFormat="1">
      <c r="A39" s="67"/>
      <c r="B39" s="9"/>
      <c r="C39" s="10"/>
      <c r="D39" s="10"/>
      <c r="E39" s="10"/>
      <c r="F39" s="10"/>
      <c r="G39" s="68"/>
      <c r="H39" s="68"/>
      <c r="I39" s="68"/>
      <c r="J39" s="68"/>
      <c r="K39" s="65"/>
    </row>
    <row r="40" spans="1:11" s="64" customFormat="1">
      <c r="A40" s="67"/>
      <c r="B40" s="9"/>
      <c r="C40" s="10"/>
      <c r="D40" s="10"/>
      <c r="E40" s="10"/>
      <c r="F40" s="10"/>
      <c r="G40" s="68"/>
      <c r="H40" s="68"/>
      <c r="I40" s="68"/>
      <c r="J40" s="68"/>
      <c r="K40" s="65"/>
    </row>
    <row r="41" spans="1:11" s="64" customFormat="1">
      <c r="A41" s="67"/>
      <c r="B41" s="9"/>
      <c r="C41" s="10"/>
      <c r="D41" s="10"/>
      <c r="E41" s="10"/>
      <c r="F41" s="10"/>
      <c r="G41" s="68"/>
      <c r="H41" s="68"/>
      <c r="I41" s="68"/>
      <c r="J41" s="68"/>
      <c r="K41" s="65"/>
    </row>
    <row r="42" spans="1:11" s="64" customFormat="1">
      <c r="A42" s="67"/>
      <c r="B42" s="9"/>
      <c r="C42" s="10"/>
      <c r="D42" s="10"/>
      <c r="E42" s="10"/>
      <c r="F42" s="10"/>
      <c r="G42" s="68"/>
      <c r="H42" s="68"/>
      <c r="I42" s="68"/>
      <c r="J42" s="68"/>
      <c r="K42" s="65"/>
    </row>
    <row r="43" spans="1:11" s="64" customFormat="1">
      <c r="A43" s="9" t="s">
        <v>230</v>
      </c>
      <c r="B43" s="9" t="s">
        <v>210</v>
      </c>
      <c r="C43" s="10" t="s">
        <v>231</v>
      </c>
      <c r="D43" s="10" t="s">
        <v>16</v>
      </c>
      <c r="E43" s="10" t="s">
        <v>16</v>
      </c>
      <c r="F43" s="10" t="s">
        <v>16</v>
      </c>
      <c r="G43" s="68">
        <v>8907066.2599999998</v>
      </c>
      <c r="H43" s="68">
        <v>11849047.91</v>
      </c>
      <c r="I43" s="68">
        <v>12644410.609999999</v>
      </c>
      <c r="J43" s="68"/>
      <c r="K43" s="65"/>
    </row>
    <row r="44" spans="1:11" s="64" customFormat="1" ht="42.75">
      <c r="A44" s="8" t="s">
        <v>232</v>
      </c>
      <c r="B44" s="8" t="s">
        <v>233</v>
      </c>
      <c r="C44" s="44" t="s">
        <v>177</v>
      </c>
      <c r="D44" s="44" t="s">
        <v>16</v>
      </c>
      <c r="E44" s="44" t="s">
        <v>16</v>
      </c>
      <c r="F44" s="44" t="s">
        <v>16</v>
      </c>
      <c r="G44" s="21">
        <f>SUM(G45:G47)</f>
        <v>0</v>
      </c>
      <c r="H44" s="21">
        <f t="shared" ref="H44:I44" si="12">SUM(H45:H47)</f>
        <v>0</v>
      </c>
      <c r="I44" s="21">
        <f t="shared" si="12"/>
        <v>0</v>
      </c>
      <c r="J44" s="21">
        <v>0</v>
      </c>
      <c r="K44" s="65"/>
    </row>
    <row r="45" spans="1:11" s="64" customFormat="1">
      <c r="A45" s="9" t="s">
        <v>234</v>
      </c>
      <c r="B45" s="9" t="s">
        <v>235</v>
      </c>
      <c r="C45" s="10" t="s">
        <v>180</v>
      </c>
      <c r="D45" s="10">
        <v>2021</v>
      </c>
      <c r="E45" s="44" t="s">
        <v>16</v>
      </c>
      <c r="F45" s="44" t="s">
        <v>16</v>
      </c>
      <c r="G45" s="22"/>
      <c r="H45" s="22"/>
      <c r="I45" s="22"/>
      <c r="J45" s="22"/>
      <c r="K45" s="65"/>
    </row>
    <row r="46" spans="1:11" s="64" customFormat="1">
      <c r="A46" s="9" t="s">
        <v>236</v>
      </c>
      <c r="B46" s="9" t="s">
        <v>235</v>
      </c>
      <c r="C46" s="10" t="s">
        <v>183</v>
      </c>
      <c r="D46" s="10">
        <v>2022</v>
      </c>
      <c r="E46" s="44" t="s">
        <v>16</v>
      </c>
      <c r="F46" s="44" t="s">
        <v>16</v>
      </c>
      <c r="G46" s="22"/>
      <c r="H46" s="22"/>
      <c r="I46" s="22"/>
      <c r="J46" s="22"/>
      <c r="K46" s="65"/>
    </row>
    <row r="47" spans="1:11" s="64" customFormat="1">
      <c r="A47" s="9" t="s">
        <v>237</v>
      </c>
      <c r="B47" s="9" t="s">
        <v>235</v>
      </c>
      <c r="C47" s="10" t="s">
        <v>238</v>
      </c>
      <c r="D47" s="10">
        <v>2023</v>
      </c>
      <c r="E47" s="44" t="s">
        <v>16</v>
      </c>
      <c r="F47" s="44" t="s">
        <v>16</v>
      </c>
      <c r="G47" s="22"/>
      <c r="H47" s="22"/>
      <c r="I47" s="22"/>
      <c r="J47" s="22"/>
      <c r="K47" s="65"/>
    </row>
    <row r="48" spans="1:11" s="64" customFormat="1" ht="42.75">
      <c r="A48" s="8" t="s">
        <v>239</v>
      </c>
      <c r="B48" s="8" t="s">
        <v>240</v>
      </c>
      <c r="C48" s="44" t="s">
        <v>241</v>
      </c>
      <c r="D48" s="44" t="s">
        <v>16</v>
      </c>
      <c r="E48" s="44" t="s">
        <v>16</v>
      </c>
      <c r="F48" s="44" t="s">
        <v>16</v>
      </c>
      <c r="G48" s="21">
        <f>SUM(G49:G51)</f>
        <v>8907066.2599999998</v>
      </c>
      <c r="H48" s="21">
        <f t="shared" ref="H48:I48" si="13">SUM(H49:H51)</f>
        <v>11849047.91</v>
      </c>
      <c r="I48" s="21">
        <f t="shared" si="13"/>
        <v>12644410.609999999</v>
      </c>
      <c r="J48" s="21"/>
      <c r="K48" s="65"/>
    </row>
    <row r="49" spans="1:11" s="64" customFormat="1">
      <c r="A49" s="9" t="s">
        <v>242</v>
      </c>
      <c r="B49" s="9" t="s">
        <v>235</v>
      </c>
      <c r="C49" s="10" t="s">
        <v>243</v>
      </c>
      <c r="D49" s="10">
        <v>2021</v>
      </c>
      <c r="E49" s="44" t="s">
        <v>16</v>
      </c>
      <c r="F49" s="44" t="s">
        <v>16</v>
      </c>
      <c r="G49" s="29">
        <v>8907066.2599999998</v>
      </c>
      <c r="H49" s="22"/>
      <c r="I49" s="22"/>
      <c r="J49" s="22"/>
      <c r="K49" s="65"/>
    </row>
    <row r="50" spans="1:11" s="64" customFormat="1">
      <c r="A50" s="9" t="s">
        <v>244</v>
      </c>
      <c r="B50" s="9" t="s">
        <v>235</v>
      </c>
      <c r="C50" s="10" t="s">
        <v>245</v>
      </c>
      <c r="D50" s="10">
        <v>2022</v>
      </c>
      <c r="E50" s="44" t="s">
        <v>16</v>
      </c>
      <c r="F50" s="44" t="s">
        <v>16</v>
      </c>
      <c r="G50" s="22"/>
      <c r="H50" s="22">
        <v>11849047.91</v>
      </c>
      <c r="I50" s="22"/>
      <c r="J50" s="22"/>
      <c r="K50" s="65"/>
    </row>
    <row r="51" spans="1:11" s="64" customFormat="1">
      <c r="A51" s="9" t="s">
        <v>246</v>
      </c>
      <c r="B51" s="9" t="s">
        <v>235</v>
      </c>
      <c r="C51" s="10" t="s">
        <v>247</v>
      </c>
      <c r="D51" s="10">
        <v>2023</v>
      </c>
      <c r="E51" s="44" t="s">
        <v>16</v>
      </c>
      <c r="F51" s="44" t="s">
        <v>16</v>
      </c>
      <c r="G51" s="22"/>
      <c r="H51" s="22"/>
      <c r="I51" s="22">
        <v>12644410.609999999</v>
      </c>
      <c r="J51" s="22"/>
      <c r="K51" s="65"/>
    </row>
    <row r="52" spans="1:11" s="64" customFormat="1" ht="12.75">
      <c r="A52" s="69"/>
      <c r="B52" s="70"/>
      <c r="C52" s="70"/>
      <c r="D52" s="70"/>
      <c r="E52" s="70"/>
      <c r="F52" s="70"/>
      <c r="G52" s="71"/>
      <c r="H52" s="71"/>
      <c r="I52" s="71"/>
      <c r="J52" s="71"/>
    </row>
    <row r="53" spans="1:11" s="64" customFormat="1" ht="12.75">
      <c r="A53" s="69"/>
      <c r="B53" s="70"/>
      <c r="C53" s="70"/>
      <c r="D53" s="70"/>
      <c r="E53" s="70"/>
      <c r="F53" s="70"/>
      <c r="G53" s="71"/>
      <c r="H53" s="71"/>
      <c r="I53" s="71"/>
      <c r="J53" s="71"/>
    </row>
    <row r="54" spans="1:11" s="63" customFormat="1" ht="12.75"/>
    <row r="55" spans="1:11" s="63" customFormat="1" ht="12.75"/>
  </sheetData>
  <mergeCells count="8">
    <mergeCell ref="A2:A3"/>
    <mergeCell ref="B2:B3"/>
    <mergeCell ref="C2:C3"/>
    <mergeCell ref="D2:D3"/>
    <mergeCell ref="A1:J1"/>
    <mergeCell ref="E2:E3"/>
    <mergeCell ref="F2:F3"/>
    <mergeCell ref="G2:J2"/>
  </mergeCells>
  <hyperlinks>
    <hyperlink ref="B50" r:id="rId1" display="consultantplus://offline/ref=A1D31DB02EE75F10E02EE532BD324101F44594960CE3A2BBE3DC6EAC3AC0B4D66196CDADCC91508BCB458F3A13P0cFO"/>
    <hyperlink ref="B49" r:id="rId2" display="consultantplus://offline/ref=A1D31DB02EE75F10E02EE532BD324101F4469E940DE6A2BBE3DC6EAC3AC0B4D66196CDADCC91508BCB458F3A13P0cFO"/>
    <hyperlink ref="B46" r:id="rId3" display="consultantplus://offline/ref=A1D31DB02EE75F10E02EE532BD324101F44594960CE3A2BBE3DC6EAC3AC0B4D66196CDADCC91508BCB458F3A13P0cFO"/>
    <hyperlink ref="B45" r:id="rId4" display="consultantplus://offline/ref=A1D31DB02EE75F10E02EE532BD324101F4469E940DE6A2BBE3DC6EAC3AC0B4D66196CDADCC91508BCB458F3A13P0cFO"/>
    <hyperlink ref="B38" location="_edn16" display="_edn16"/>
    <hyperlink ref="B37" r:id="rId5" display="consultantplus://offline/ref=A1D31DB02EE75F10E02EE532BD324101F44594960CE3A2BBE3DC6EAC3AC0B4D66196CDADCC91508BCB458F3A13P0cFO"/>
    <hyperlink ref="B36" r:id="rId6" display="consultantplus://offline/ref=A1D31DB02EE75F10E02EE532BD324101F4469E940DE6A2BBE3DC6EAC3AC0B4D66196CDADCC91508BCB458F3A13P0cFO"/>
    <hyperlink ref="B28" r:id="rId7" display="consultantplus://offline/ref=A1D31DB02EE75F10E02EE532BD324101F4469E940DE6A2BBE3DC6EAC3AC0B4D66196CDADCC91508BCB458F3A13P0cFO"/>
  </hyperlinks>
  <pageMargins left="0.55118110236220474" right="0.35433070866141736" top="0.39370078740157483" bottom="0.39370078740157483" header="0.51181102362204722" footer="0.51181102362204722"/>
  <pageSetup paperSize="9" scale="67" fitToHeight="0" orientation="landscape" r:id="rId8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"/>
  <sheetViews>
    <sheetView view="pageBreakPreview" zoomScaleNormal="100" zoomScaleSheetLayoutView="100" workbookViewId="0">
      <selection activeCell="J4" sqref="J4"/>
    </sheetView>
  </sheetViews>
  <sheetFormatPr defaultColWidth="9.140625" defaultRowHeight="15"/>
  <cols>
    <col min="1" max="1" width="10" style="13" customWidth="1"/>
    <col min="2" max="2" width="47.5703125" style="7" customWidth="1"/>
    <col min="3" max="9" width="14.42578125" style="7" customWidth="1"/>
    <col min="10" max="12" width="14.5703125" style="7" customWidth="1"/>
    <col min="13" max="16384" width="9.140625" style="7"/>
  </cols>
  <sheetData>
    <row r="1" spans="1:12" ht="45" customHeight="1">
      <c r="A1" s="103" t="s">
        <v>248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5"/>
    </row>
    <row r="2" spans="1:12" s="14" customFormat="1" ht="23.25" customHeight="1">
      <c r="A2" s="102" t="s">
        <v>193</v>
      </c>
      <c r="B2" s="102" t="s">
        <v>249</v>
      </c>
      <c r="C2" s="102" t="s">
        <v>250</v>
      </c>
      <c r="D2" s="102" t="s">
        <v>251</v>
      </c>
      <c r="E2" s="106"/>
      <c r="F2" s="106"/>
      <c r="G2" s="106"/>
      <c r="H2" s="106"/>
      <c r="I2" s="106"/>
      <c r="J2" s="106"/>
      <c r="K2" s="106"/>
      <c r="L2" s="107"/>
    </row>
    <row r="3" spans="1:12" s="14" customFormat="1" ht="18.75" customHeight="1">
      <c r="A3" s="108"/>
      <c r="B3" s="110"/>
      <c r="C3" s="110"/>
      <c r="D3" s="102" t="s">
        <v>330</v>
      </c>
      <c r="E3" s="106"/>
      <c r="F3" s="107"/>
      <c r="G3" s="102" t="s">
        <v>331</v>
      </c>
      <c r="H3" s="106"/>
      <c r="I3" s="107"/>
      <c r="J3" s="102" t="s">
        <v>332</v>
      </c>
      <c r="K3" s="106"/>
      <c r="L3" s="107"/>
    </row>
    <row r="4" spans="1:12" s="14" customFormat="1" ht="139.5" customHeight="1">
      <c r="A4" s="109"/>
      <c r="B4" s="111"/>
      <c r="C4" s="111"/>
      <c r="D4" s="102" t="s">
        <v>252</v>
      </c>
      <c r="E4" s="102" t="s">
        <v>186</v>
      </c>
      <c r="F4" s="102" t="s">
        <v>253</v>
      </c>
      <c r="G4" s="102" t="s">
        <v>252</v>
      </c>
      <c r="H4" s="102" t="s">
        <v>186</v>
      </c>
      <c r="I4" s="102" t="s">
        <v>253</v>
      </c>
      <c r="J4" s="102" t="s">
        <v>252</v>
      </c>
      <c r="K4" s="102" t="s">
        <v>186</v>
      </c>
      <c r="L4" s="102" t="s">
        <v>253</v>
      </c>
    </row>
    <row r="5" spans="1:12" ht="19.5" customHeight="1">
      <c r="A5" s="10" t="s">
        <v>196</v>
      </c>
      <c r="B5" s="9" t="s">
        <v>254</v>
      </c>
      <c r="C5" s="11">
        <f>SUM(D5:L5)</f>
        <v>0</v>
      </c>
      <c r="D5" s="11"/>
      <c r="E5" s="11"/>
      <c r="F5" s="11"/>
      <c r="G5" s="11"/>
      <c r="H5" s="11"/>
      <c r="I5" s="11"/>
      <c r="J5" s="11"/>
      <c r="K5" s="11"/>
      <c r="L5" s="11"/>
    </row>
    <row r="6" spans="1:12" ht="19.5" customHeight="1">
      <c r="A6" s="10" t="s">
        <v>232</v>
      </c>
      <c r="B6" s="9" t="s">
        <v>255</v>
      </c>
      <c r="C6" s="11">
        <f t="shared" ref="C6:C19" si="0">SUM(D6:L6)</f>
        <v>0</v>
      </c>
      <c r="D6" s="11"/>
      <c r="E6" s="11"/>
      <c r="F6" s="11"/>
      <c r="G6" s="11"/>
      <c r="H6" s="11"/>
      <c r="I6" s="11"/>
      <c r="J6" s="11"/>
      <c r="K6" s="11"/>
      <c r="L6" s="11"/>
    </row>
    <row r="7" spans="1:12" ht="33.75" customHeight="1">
      <c r="A7" s="10" t="s">
        <v>239</v>
      </c>
      <c r="B7" s="9" t="s">
        <v>256</v>
      </c>
      <c r="C7" s="11">
        <f t="shared" si="0"/>
        <v>0</v>
      </c>
      <c r="D7" s="11"/>
      <c r="E7" s="11"/>
      <c r="F7" s="11"/>
      <c r="G7" s="11"/>
      <c r="H7" s="11"/>
      <c r="I7" s="11"/>
      <c r="J7" s="11"/>
      <c r="K7" s="11"/>
      <c r="L7" s="11"/>
    </row>
    <row r="8" spans="1:12" ht="19.5" customHeight="1">
      <c r="A8" s="10" t="s">
        <v>257</v>
      </c>
      <c r="B8" s="9" t="s">
        <v>258</v>
      </c>
      <c r="C8" s="11">
        <f t="shared" si="0"/>
        <v>0</v>
      </c>
      <c r="D8" s="11"/>
      <c r="E8" s="11"/>
      <c r="F8" s="11"/>
      <c r="G8" s="11"/>
      <c r="H8" s="11"/>
      <c r="I8" s="11"/>
      <c r="J8" s="11"/>
      <c r="K8" s="11"/>
      <c r="L8" s="11"/>
    </row>
    <row r="9" spans="1:12" ht="19.5" customHeight="1">
      <c r="A9" s="10" t="s">
        <v>259</v>
      </c>
      <c r="B9" s="9" t="s">
        <v>260</v>
      </c>
      <c r="C9" s="11">
        <f t="shared" si="0"/>
        <v>0</v>
      </c>
      <c r="D9" s="11"/>
      <c r="E9" s="11"/>
      <c r="F9" s="11"/>
      <c r="G9" s="11"/>
      <c r="H9" s="11"/>
      <c r="I9" s="11"/>
      <c r="J9" s="11"/>
      <c r="K9" s="11"/>
      <c r="L9" s="11"/>
    </row>
    <row r="10" spans="1:12" ht="19.5" customHeight="1">
      <c r="A10" s="10" t="s">
        <v>261</v>
      </c>
      <c r="B10" s="9" t="s">
        <v>262</v>
      </c>
      <c r="C10" s="11">
        <f t="shared" si="0"/>
        <v>0</v>
      </c>
      <c r="D10" s="11"/>
      <c r="E10" s="11"/>
      <c r="F10" s="11"/>
      <c r="G10" s="11"/>
      <c r="H10" s="11"/>
      <c r="I10" s="11"/>
      <c r="J10" s="11"/>
      <c r="K10" s="11"/>
      <c r="L10" s="11"/>
    </row>
    <row r="11" spans="1:12" ht="19.5" customHeight="1">
      <c r="A11" s="10" t="s">
        <v>263</v>
      </c>
      <c r="B11" s="9" t="s">
        <v>264</v>
      </c>
      <c r="C11" s="11">
        <f t="shared" si="0"/>
        <v>0</v>
      </c>
      <c r="D11" s="11"/>
      <c r="E11" s="11"/>
      <c r="F11" s="11"/>
      <c r="G11" s="11"/>
      <c r="H11" s="11"/>
      <c r="I11" s="11"/>
      <c r="J11" s="11"/>
      <c r="K11" s="11"/>
      <c r="L11" s="11"/>
    </row>
    <row r="12" spans="1:12" ht="19.5" customHeight="1">
      <c r="A12" s="10" t="s">
        <v>265</v>
      </c>
      <c r="B12" s="9" t="s">
        <v>266</v>
      </c>
      <c r="C12" s="11">
        <f t="shared" si="0"/>
        <v>0</v>
      </c>
      <c r="D12" s="11"/>
      <c r="E12" s="11"/>
      <c r="F12" s="11"/>
      <c r="G12" s="11"/>
      <c r="H12" s="11"/>
      <c r="I12" s="11"/>
      <c r="J12" s="11"/>
      <c r="K12" s="11"/>
      <c r="L12" s="11"/>
    </row>
    <row r="13" spans="1:12" ht="19.5" customHeight="1">
      <c r="A13" s="10" t="s">
        <v>267</v>
      </c>
      <c r="B13" s="9" t="s">
        <v>268</v>
      </c>
      <c r="C13" s="11">
        <f t="shared" si="0"/>
        <v>0</v>
      </c>
      <c r="D13" s="11"/>
      <c r="E13" s="11"/>
      <c r="F13" s="11"/>
      <c r="G13" s="11"/>
      <c r="H13" s="11"/>
      <c r="I13" s="11"/>
      <c r="J13" s="11"/>
      <c r="K13" s="11"/>
      <c r="L13" s="11"/>
    </row>
    <row r="14" spans="1:12" ht="19.5" customHeight="1">
      <c r="A14" s="10" t="s">
        <v>269</v>
      </c>
      <c r="B14" s="9" t="s">
        <v>270</v>
      </c>
      <c r="C14" s="11">
        <f t="shared" si="0"/>
        <v>0</v>
      </c>
      <c r="D14" s="11"/>
      <c r="E14" s="11"/>
      <c r="F14" s="11"/>
      <c r="G14" s="11"/>
      <c r="H14" s="11"/>
      <c r="I14" s="11"/>
      <c r="J14" s="11"/>
      <c r="K14" s="11"/>
      <c r="L14" s="11"/>
    </row>
    <row r="15" spans="1:12" ht="19.5" customHeight="1">
      <c r="A15" s="10" t="s">
        <v>271</v>
      </c>
      <c r="B15" s="9" t="s">
        <v>272</v>
      </c>
      <c r="C15" s="11">
        <f t="shared" si="0"/>
        <v>0</v>
      </c>
      <c r="D15" s="11"/>
      <c r="E15" s="11"/>
      <c r="F15" s="11"/>
      <c r="G15" s="11"/>
      <c r="H15" s="11"/>
      <c r="I15" s="11"/>
      <c r="J15" s="11"/>
      <c r="K15" s="11"/>
      <c r="L15" s="11"/>
    </row>
    <row r="16" spans="1:12" ht="19.5" customHeight="1">
      <c r="A16" s="10" t="s">
        <v>273</v>
      </c>
      <c r="B16" s="9" t="s">
        <v>274</v>
      </c>
      <c r="C16" s="11">
        <f t="shared" si="0"/>
        <v>0</v>
      </c>
      <c r="D16" s="11"/>
      <c r="E16" s="11"/>
      <c r="F16" s="11"/>
      <c r="G16" s="11"/>
      <c r="H16" s="11"/>
      <c r="I16" s="11"/>
      <c r="J16" s="11"/>
      <c r="K16" s="11"/>
      <c r="L16" s="11"/>
    </row>
    <row r="17" spans="1:12" ht="19.5" customHeight="1">
      <c r="A17" s="10" t="s">
        <v>275</v>
      </c>
      <c r="B17" s="9" t="s">
        <v>276</v>
      </c>
      <c r="C17" s="11">
        <f t="shared" si="0"/>
        <v>0</v>
      </c>
      <c r="D17" s="11"/>
      <c r="E17" s="11"/>
      <c r="F17" s="11"/>
      <c r="G17" s="11"/>
      <c r="H17" s="11"/>
      <c r="I17" s="11"/>
      <c r="J17" s="11"/>
      <c r="K17" s="11"/>
      <c r="L17" s="11"/>
    </row>
    <row r="18" spans="1:12" ht="30" customHeight="1">
      <c r="A18" s="10" t="s">
        <v>277</v>
      </c>
      <c r="B18" s="9" t="s">
        <v>278</v>
      </c>
      <c r="C18" s="11">
        <f t="shared" si="0"/>
        <v>0</v>
      </c>
      <c r="D18" s="11"/>
      <c r="E18" s="11"/>
      <c r="F18" s="11"/>
      <c r="G18" s="11"/>
      <c r="H18" s="11"/>
      <c r="I18" s="11"/>
      <c r="J18" s="11"/>
      <c r="K18" s="11"/>
      <c r="L18" s="11"/>
    </row>
    <row r="19" spans="1:12" ht="19.5" customHeight="1">
      <c r="A19" s="10" t="s">
        <v>279</v>
      </c>
      <c r="B19" s="9" t="s">
        <v>280</v>
      </c>
      <c r="C19" s="11">
        <f t="shared" si="0"/>
        <v>0</v>
      </c>
      <c r="D19" s="11"/>
      <c r="E19" s="11"/>
      <c r="F19" s="11"/>
      <c r="G19" s="11"/>
      <c r="H19" s="11"/>
      <c r="I19" s="11"/>
      <c r="J19" s="11"/>
      <c r="K19" s="11"/>
      <c r="L19" s="11"/>
    </row>
  </sheetData>
  <mergeCells count="17">
    <mergeCell ref="C2:C4"/>
    <mergeCell ref="D4"/>
    <mergeCell ref="E4"/>
    <mergeCell ref="A1:L1"/>
    <mergeCell ref="J4"/>
    <mergeCell ref="K4"/>
    <mergeCell ref="L4"/>
    <mergeCell ref="J3:L3"/>
    <mergeCell ref="D2:L2"/>
    <mergeCell ref="F4"/>
    <mergeCell ref="D3:F3"/>
    <mergeCell ref="G4"/>
    <mergeCell ref="H4"/>
    <mergeCell ref="I4"/>
    <mergeCell ref="G3:I3"/>
    <mergeCell ref="A2:A4"/>
    <mergeCell ref="B2:B4"/>
  </mergeCells>
  <pageMargins left="0.55118110236220474" right="0.35433070866141736" top="0.59055118110236227" bottom="0.39370078740157483" header="0.51181102362204722" footer="0.51181102362204722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9"/>
  <sheetViews>
    <sheetView view="pageBreakPreview" zoomScaleNormal="100" zoomScaleSheetLayoutView="100" workbookViewId="0">
      <selection activeCell="A20" sqref="A20"/>
    </sheetView>
  </sheetViews>
  <sheetFormatPr defaultColWidth="9.140625" defaultRowHeight="15"/>
  <cols>
    <col min="1" max="1" width="84.85546875" style="7" customWidth="1"/>
    <col min="2" max="2" width="10" style="13" customWidth="1"/>
    <col min="3" max="3" width="30.140625" style="7" customWidth="1"/>
    <col min="4" max="16384" width="9.140625" style="7"/>
  </cols>
  <sheetData>
    <row r="1" spans="1:3" ht="45" customHeight="1">
      <c r="A1" s="103" t="s">
        <v>281</v>
      </c>
      <c r="B1" s="104"/>
      <c r="C1" s="105"/>
    </row>
    <row r="2" spans="1:3" ht="45" customHeight="1">
      <c r="A2" s="96" t="s">
        <v>10</v>
      </c>
      <c r="B2" s="96" t="s">
        <v>11</v>
      </c>
      <c r="C2" s="96" t="s">
        <v>282</v>
      </c>
    </row>
    <row r="3" spans="1:3" ht="34.5" customHeight="1">
      <c r="A3" s="9" t="s">
        <v>283</v>
      </c>
      <c r="B3" s="10" t="s">
        <v>284</v>
      </c>
      <c r="C3" s="12"/>
    </row>
    <row r="4" spans="1:3" ht="26.25" customHeight="1">
      <c r="A4" s="9" t="s">
        <v>285</v>
      </c>
      <c r="B4" s="10" t="s">
        <v>286</v>
      </c>
      <c r="C4" s="12"/>
    </row>
    <row r="5" spans="1:3" ht="20.25" customHeight="1">
      <c r="A5" s="9" t="s">
        <v>287</v>
      </c>
      <c r="B5" s="10" t="s">
        <v>288</v>
      </c>
      <c r="C5" s="12"/>
    </row>
    <row r="8" spans="1:3">
      <c r="A8" s="7" t="s">
        <v>325</v>
      </c>
      <c r="C8" s="7" t="s">
        <v>326</v>
      </c>
    </row>
    <row r="9" spans="1:3">
      <c r="B9" s="42" t="s">
        <v>302</v>
      </c>
      <c r="C9" s="43" t="s">
        <v>303</v>
      </c>
    </row>
    <row r="11" spans="1:3">
      <c r="A11" s="7" t="s">
        <v>298</v>
      </c>
      <c r="B11" s="16"/>
      <c r="C11" s="7" t="s">
        <v>320</v>
      </c>
    </row>
    <row r="12" spans="1:3">
      <c r="B12" s="42" t="s">
        <v>302</v>
      </c>
      <c r="C12" s="43" t="s">
        <v>303</v>
      </c>
    </row>
    <row r="13" spans="1:3">
      <c r="B13" s="16"/>
    </row>
    <row r="14" spans="1:3">
      <c r="B14" s="16"/>
    </row>
    <row r="15" spans="1:3">
      <c r="A15" s="7" t="s">
        <v>299</v>
      </c>
      <c r="C15" s="7" t="s">
        <v>321</v>
      </c>
    </row>
    <row r="16" spans="1:3">
      <c r="B16" s="42" t="s">
        <v>302</v>
      </c>
      <c r="C16" s="43" t="s">
        <v>303</v>
      </c>
    </row>
    <row r="17" spans="1:3">
      <c r="B17" s="16"/>
    </row>
    <row r="18" spans="1:3">
      <c r="A18" s="15" t="s">
        <v>333</v>
      </c>
      <c r="B18" s="37" t="s">
        <v>304</v>
      </c>
      <c r="C18" s="7">
        <v>88639235551</v>
      </c>
    </row>
    <row r="19" spans="1:3">
      <c r="A19" s="7" t="s">
        <v>301</v>
      </c>
    </row>
  </sheetData>
  <mergeCells count="4">
    <mergeCell ref="A2"/>
    <mergeCell ref="B2"/>
    <mergeCell ref="C2"/>
    <mergeCell ref="A1:C1"/>
  </mergeCells>
  <pageMargins left="0.55118110236220474" right="0.35433070866141736" top="0.59055118110236227" bottom="0.59055118110236227" header="0.51181102362204722" footer="0.51181102362204722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8"/>
  <sheetViews>
    <sheetView tabSelected="1" view="pageBreakPreview" zoomScaleNormal="100" zoomScaleSheetLayoutView="100" workbookViewId="0">
      <selection activeCell="C39" sqref="C39"/>
    </sheetView>
  </sheetViews>
  <sheetFormatPr defaultColWidth="9.140625" defaultRowHeight="15"/>
  <cols>
    <col min="1" max="1" width="84.85546875" style="7" customWidth="1"/>
    <col min="2" max="2" width="10" style="13" customWidth="1"/>
    <col min="3" max="3" width="30.140625" style="7" customWidth="1"/>
    <col min="4" max="16384" width="9.140625" style="7"/>
  </cols>
  <sheetData>
    <row r="1" spans="1:3" ht="45" customHeight="1">
      <c r="A1" s="112"/>
      <c r="B1" s="113"/>
      <c r="C1" s="114"/>
    </row>
    <row r="2" spans="1:3" ht="45" customHeight="1">
      <c r="A2" s="115"/>
      <c r="B2" s="115"/>
      <c r="C2" s="115"/>
    </row>
    <row r="3" spans="1:3" ht="34.5" customHeight="1">
      <c r="A3" s="116"/>
      <c r="B3" s="117"/>
      <c r="C3" s="118"/>
    </row>
    <row r="4" spans="1:3" ht="26.25" customHeight="1">
      <c r="A4" s="116"/>
      <c r="B4" s="117"/>
      <c r="C4" s="118"/>
    </row>
    <row r="5" spans="1:3" ht="20.25" customHeight="1">
      <c r="A5" s="116"/>
      <c r="B5" s="117"/>
      <c r="C5" s="118"/>
    </row>
    <row r="9" spans="1:3">
      <c r="B9" s="42"/>
      <c r="C9" s="43"/>
    </row>
    <row r="11" spans="1:3">
      <c r="B11" s="16"/>
    </row>
    <row r="12" spans="1:3">
      <c r="B12" s="42"/>
      <c r="C12" s="43"/>
    </row>
    <row r="13" spans="1:3">
      <c r="B13" s="16"/>
    </row>
    <row r="14" spans="1:3">
      <c r="B14" s="16"/>
    </row>
    <row r="16" spans="1:3">
      <c r="B16" s="42"/>
      <c r="C16" s="43"/>
    </row>
    <row r="17" spans="1:2">
      <c r="B17" s="16"/>
    </row>
    <row r="18" spans="1:2">
      <c r="A18" s="15"/>
      <c r="B18" s="37"/>
    </row>
  </sheetData>
  <mergeCells count="1">
    <mergeCell ref="A1:C1"/>
  </mergeCells>
  <pageMargins left="0.55118110236220474" right="0.35433070866141736" top="0.59055118110236227" bottom="0.59055118110236227" header="0.51181102362204722" footer="0.5118110236220472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Титульный</vt:lpstr>
      <vt:lpstr>Раздел 1</vt:lpstr>
      <vt:lpstr>Раздел 2</vt:lpstr>
      <vt:lpstr>Раздел 3</vt:lpstr>
      <vt:lpstr>Раздел 4</vt:lpstr>
      <vt:lpstr>Раздел 4 (2)</vt:lpstr>
      <vt:lpstr>'Раздел 1'!Область_печати</vt:lpstr>
      <vt:lpstr>'Раздел 2'!Область_печати</vt:lpstr>
      <vt:lpstr>'Раздел 4'!Область_печати</vt:lpstr>
      <vt:lpstr>'Раздел 4 (2)'!Область_печати</vt:lpstr>
      <vt:lpstr>Титульный!Область_печати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annagub</cp:lastModifiedBy>
  <cp:lastPrinted>2021-02-09T07:30:53Z</cp:lastPrinted>
  <dcterms:created xsi:type="dcterms:W3CDTF">2020-01-29T15:36:00Z</dcterms:created>
  <dcterms:modified xsi:type="dcterms:W3CDTF">2021-02-10T13:20:09Z</dcterms:modified>
</cp:coreProperties>
</file>